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I_220 4 Modernizace silnice Děpoltovice (KK účel_dotace)\zadávací řízení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001" sheetId="3" r:id="rId3"/>
    <sheet name="2 - SO101" sheetId="4" r:id="rId4"/>
    <sheet name="3 - SO30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SO000'!$A$1:$M$88</definedName>
    <definedName name="_xlnm.Print_Titles" localSheetId="1">'0 - SO000'!$22:$24</definedName>
    <definedName name="_xlnm.Print_Area" localSheetId="2">'1 - SO001'!$A$1:$M$106</definedName>
    <definedName name="_xlnm.Print_Titles" localSheetId="2">'1 - SO001'!$24:$26</definedName>
    <definedName name="_xlnm.Print_Area" localSheetId="3">'2 - SO101'!$A$1:$M$321</definedName>
    <definedName name="_xlnm.Print_Titles" localSheetId="3">'2 - SO101'!$29:$31</definedName>
    <definedName name="_xlnm.Print_Area" localSheetId="4">'3 - SO301'!$A$1:$M$155</definedName>
    <definedName name="_xlnm.Print_Titles" localSheetId="4">'3 - SO301'!$25:$27</definedName>
  </definedNames>
  <calcPr/>
</workbook>
</file>

<file path=xl/calcChain.xml><?xml version="1.0" encoding="utf-8"?>
<calcChain xmlns="http://schemas.openxmlformats.org/spreadsheetml/2006/main">
  <c i="5" l="1" r="J138"/>
  <c r="R133"/>
  <c r="Q133"/>
  <c r="R128"/>
  <c r="Q128"/>
  <c r="R123"/>
  <c r="Q123"/>
  <c r="R118"/>
  <c r="Q118"/>
  <c r="R113"/>
  <c r="Q113"/>
  <c r="R108"/>
  <c r="Q108"/>
  <c r="R103"/>
  <c r="Q103"/>
  <c r="R98"/>
  <c r="Q98"/>
  <c r="R93"/>
  <c r="Q93"/>
  <c r="R88"/>
  <c r="Q88"/>
  <c r="R83"/>
  <c r="Q83"/>
  <c r="R78"/>
  <c r="R138"/>
  <c r="Q78"/>
  <c r="Q138"/>
  <c r="S138"/>
  <c r="S23"/>
  <c r="J75"/>
  <c r="R70"/>
  <c r="R75"/>
  <c r="Q70"/>
  <c r="R65"/>
  <c r="Q65"/>
  <c r="Q75"/>
  <c r="S75"/>
  <c r="S22"/>
  <c r="J62"/>
  <c r="R57"/>
  <c r="Q57"/>
  <c r="R52"/>
  <c r="Q52"/>
  <c r="R47"/>
  <c r="Q47"/>
  <c r="R42"/>
  <c r="Q42"/>
  <c r="R37"/>
  <c r="R62"/>
  <c r="Q37"/>
  <c r="Q62"/>
  <c r="S62"/>
  <c r="S21"/>
  <c r="J34"/>
  <c r="R29"/>
  <c r="R34"/>
  <c r="Q29"/>
  <c r="Q34"/>
  <c r="S34"/>
  <c r="S20"/>
  <c r="A13"/>
  <c r="R11"/>
  <c r="Q11"/>
  <c r="S11"/>
  <c i="1" r="S23"/>
  <c i="4" r="J304"/>
  <c r="R299"/>
  <c r="Q299"/>
  <c r="R294"/>
  <c r="Q294"/>
  <c r="R289"/>
  <c r="Q289"/>
  <c r="R284"/>
  <c r="Q284"/>
  <c r="R279"/>
  <c r="Q279"/>
  <c r="R274"/>
  <c r="Q274"/>
  <c r="R269"/>
  <c r="Q269"/>
  <c r="R264"/>
  <c r="Q264"/>
  <c r="R259"/>
  <c r="Q259"/>
  <c r="R254"/>
  <c r="Q254"/>
  <c r="R249"/>
  <c r="Q249"/>
  <c r="R244"/>
  <c r="Q244"/>
  <c r="R239"/>
  <c r="R304"/>
  <c r="Q239"/>
  <c r="Q304"/>
  <c r="S304"/>
  <c r="S27"/>
  <c r="J236"/>
  <c r="R231"/>
  <c r="R236"/>
  <c r="Q231"/>
  <c r="Q236"/>
  <c r="S236"/>
  <c r="S26"/>
  <c r="J228"/>
  <c r="R223"/>
  <c r="R228"/>
  <c r="Q223"/>
  <c r="Q228"/>
  <c r="S228"/>
  <c r="S25"/>
  <c r="J220"/>
  <c r="R215"/>
  <c r="Q215"/>
  <c r="R210"/>
  <c r="Q210"/>
  <c r="R205"/>
  <c r="Q205"/>
  <c r="R200"/>
  <c r="Q200"/>
  <c r="R195"/>
  <c r="Q195"/>
  <c r="R190"/>
  <c r="Q190"/>
  <c r="R185"/>
  <c r="Q185"/>
  <c r="R180"/>
  <c r="Q180"/>
  <c r="R175"/>
  <c r="Q175"/>
  <c r="R170"/>
  <c r="Q170"/>
  <c r="R165"/>
  <c r="Q165"/>
  <c r="R160"/>
  <c r="R220"/>
  <c r="Q160"/>
  <c r="Q220"/>
  <c r="S220"/>
  <c r="S24"/>
  <c r="J157"/>
  <c r="R152"/>
  <c r="R157"/>
  <c r="Q152"/>
  <c r="Q157"/>
  <c r="S157"/>
  <c r="S23"/>
  <c r="J149"/>
  <c r="R144"/>
  <c r="Q144"/>
  <c r="R139"/>
  <c r="Q139"/>
  <c r="R134"/>
  <c r="Q134"/>
  <c r="R129"/>
  <c r="R149"/>
  <c r="Q129"/>
  <c r="Q149"/>
  <c r="S149"/>
  <c r="S22"/>
  <c r="J126"/>
  <c r="R121"/>
  <c r="Q121"/>
  <c r="R116"/>
  <c r="Q116"/>
  <c r="R111"/>
  <c r="Q111"/>
  <c r="R106"/>
  <c r="Q106"/>
  <c r="R101"/>
  <c r="Q101"/>
  <c r="R96"/>
  <c r="Q96"/>
  <c r="R91"/>
  <c r="Q91"/>
  <c r="R86"/>
  <c r="Q86"/>
  <c r="R81"/>
  <c r="Q81"/>
  <c r="R76"/>
  <c r="Q76"/>
  <c r="R71"/>
  <c r="Q71"/>
  <c r="R66"/>
  <c r="Q66"/>
  <c r="R61"/>
  <c r="Q61"/>
  <c r="R56"/>
  <c r="Q56"/>
  <c r="R51"/>
  <c r="R126"/>
  <c r="Q51"/>
  <c r="Q126"/>
  <c r="S126"/>
  <c r="S21"/>
  <c r="J48"/>
  <c r="R43"/>
  <c r="Q43"/>
  <c r="R38"/>
  <c r="Q38"/>
  <c r="R33"/>
  <c r="R48"/>
  <c r="Q33"/>
  <c r="Q48"/>
  <c r="S48"/>
  <c r="S20"/>
  <c r="A13"/>
  <c r="R11"/>
  <c r="Q11"/>
  <c r="S11"/>
  <c i="1" r="S22"/>
  <c i="3" r="J89"/>
  <c r="R84"/>
  <c r="Q84"/>
  <c r="R79"/>
  <c r="Q79"/>
  <c r="R74"/>
  <c r="Q74"/>
  <c r="R69"/>
  <c r="R89"/>
  <c r="Q69"/>
  <c r="Q89"/>
  <c r="S89"/>
  <c r="S22"/>
  <c r="J66"/>
  <c r="R61"/>
  <c r="Q61"/>
  <c r="R56"/>
  <c r="Q56"/>
  <c r="R51"/>
  <c r="Q51"/>
  <c r="R46"/>
  <c r="Q46"/>
  <c r="R41"/>
  <c r="Q41"/>
  <c r="R36"/>
  <c r="R66"/>
  <c r="Q36"/>
  <c r="Q66"/>
  <c r="S66"/>
  <c r="S21"/>
  <c r="J33"/>
  <c r="R28"/>
  <c r="R33"/>
  <c r="Q28"/>
  <c r="Q33"/>
  <c r="S33"/>
  <c r="S20"/>
  <c r="A13"/>
  <c r="R11"/>
  <c r="Q11"/>
  <c r="S11"/>
  <c i="1" r="S21"/>
  <c i="2" r="J71"/>
  <c r="R66"/>
  <c r="Q66"/>
  <c r="R61"/>
  <c r="Q61"/>
  <c r="R56"/>
  <c r="Q56"/>
  <c r="R51"/>
  <c r="Q51"/>
  <c r="R46"/>
  <c r="Q46"/>
  <c r="R41"/>
  <c r="Q41"/>
  <c r="R36"/>
  <c r="Q36"/>
  <c r="R31"/>
  <c r="Q31"/>
  <c r="R26"/>
  <c r="R71"/>
  <c r="Q26"/>
  <c r="Q71"/>
  <c r="S71"/>
  <c r="S20"/>
  <c r="A13"/>
  <c r="R11"/>
  <c r="Q11"/>
  <c r="S11"/>
  <c i="1" r="S20"/>
  <c r="F23"/>
  <c r="D23"/>
  <c r="F22"/>
  <c r="D22"/>
  <c r="F21"/>
  <c r="D21"/>
  <c r="F20"/>
  <c r="D20"/>
</calcChain>
</file>

<file path=xl/sharedStrings.xml><?xml version="1.0" encoding="utf-8"?>
<sst xmlns="http://schemas.openxmlformats.org/spreadsheetml/2006/main">
  <si>
    <t>SOUHRNNÝ LIST STAVBY</t>
  </si>
  <si>
    <t>STAVBA</t>
  </si>
  <si>
    <t>TÚ_S_049_1 - III/220 4 Modernizace silnice Děpoltovice - část KSÚS KK</t>
  </si>
  <si>
    <t>09.01.2025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</si>
  <si>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</si>
  <si>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</si>
  <si>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</si>
  <si>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</si>
  <si>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</si>
  <si>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</si>
  <si>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</si>
  <si>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</si>
  <si>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</si>
  <si>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</si>
  <si>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</si>
  <si>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</si>
  <si>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</si>
  <si>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</si>
  <si>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</si>
  <si>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</si>
  <si>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</si>
  <si>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SO001</t>
  </si>
  <si>
    <t xml:space="preserve">Příprava staveniště </t>
  </si>
  <si>
    <t>SO101</t>
  </si>
  <si>
    <t>Modernizace silnice III/220 4, I. úsek km 0,000-0,300</t>
  </si>
  <si>
    <t>SO301</t>
  </si>
  <si>
    <t xml:space="preserve">Dešťová kanalizace Děpoltovice 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</si>
  <si>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</si>
  <si>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</si>
  <si>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</si>
  <si>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</si>
  <si>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</si>
  <si>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</si>
  <si>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</si>
  <si>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</si>
  <si>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</si>
  <si>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</si>
  <si>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</si>
  <si>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</si>
  <si>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</si>
  <si>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</si>
  <si>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</si>
  <si>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</si>
  <si>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</si>
  <si>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</si>
  <si>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</si>
  <si>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</si>
  <si>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</si>
  <si>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</si>
  <si>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Kompletní dopravně inženýrská opatření pro realizaci stavby dle zadávací dokumentace zahrnující (podrobnosti v příloze ZOV):_x000d_
- přepokládá se úplná uzavírka _x000d_
- přenosné svislé a přechodné vodorovné dopravní značení, dopravní zařízení a světelné signály, jejich dodávka, montáž, demontáž, kontrola, údržba, servis,  přemisťování, přeznačování a manipulace s nimi_x000d_
- dočasnou úpravu stávajícího dopravního značení, zakrytí, demontáž či zneplatnění zakrývací páskou_x000d_
- zajištění inženýrské činnosti pro projednání DIO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</si>
  <si>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</si>
  <si>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</si>
  <si>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</si>
  <si>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</si>
  <si>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</si>
  <si>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</si>
  <si>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02730</t>
  </si>
  <si>
    <t>POMOC PRÁCE ZŘÍZ NEBO ZAJIŠŤ OCHRANU INŽENÝRSKÝCH SÍTÍ</t>
  </si>
  <si>
    <t>- ochrana stávajících inženýrských sítí _x000d_
- včetně provizorní ochrany, vyvěšení nebo dočasných podpěrných bodů</t>
  </si>
  <si>
    <t>Položka zahrnuje:
- veškeré náklady spojené s ochranou inženýrských sítí
Položka nezahrnuje:
- x</t>
  </si>
  <si>
    <t>02910</t>
  </si>
  <si>
    <t>OSTATNÍ POŽADAVKY - ZEMĚMĚŘIČSKÁ MĚŘENÍ</t>
  </si>
  <si>
    <t>- zaměření skutečného stavu po dokončení stavby (včetně přeložek inženýrských sítí), vč. zákresu do katastrální mapy a její digitalizace_x000d_
- včetně vektorových dat osy realizované silnice II. třídy ve formátu ESRI SHP nebo GDB, popř. DWG či DGN (otevřené i uzavřené formáty)</t>
  </si>
  <si>
    <t>zahrnuje veškeré náklady spojené s objednatelem požadovanými pracemi</t>
  </si>
  <si>
    <t>02911</t>
  </si>
  <si>
    <t>OSTATNÍ POŽADAVKY - GEODETICKÉ ZAMĚŘENÍ</t>
  </si>
  <si>
    <t xml:space="preserve">- vytyčení stavby  - směrové a výškové vytyčení stavby dle vytyčovacích souřadnic, včetně vytýčení inženýrských sítí_x000d_
- veškeré geodetické práce v průběhu stavby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</si>
  <si>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</si>
  <si>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</si>
  <si>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</si>
  <si>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</si>
  <si>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</si>
  <si>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stavby _x000d_
- DSPS v počtu 3 paré + 1 x elektronicky otevřené i uzavřené formáty</t>
  </si>
  <si>
    <t>02945</t>
  </si>
  <si>
    <t>OSTAT POŽADAVKY - GEOMETRICKÝ PLÁN</t>
  </si>
  <si>
    <t>- podklady pro majetkoprávní vypořádání stavby _x000d_
- vypracování geometrického plánu včetně projednání a schválení na příslušném KÚ_x000d_
- zajištění geometrických plánů skutečného provedení objektů a inženýrských sítí a geometrických plánů věcných břemen v požadovaném formátu s hranicemi pozemků jako podklad pro vklad do katastrální mapy pro evidenci změn na katastrálním úřadu_x000d_
- tato dokumentace bude potvrzena příslušným katastrálním úřadem a předána v 6 ti tištěných vyhotoveních v termínu dle potřeb investora_x000d_
- včetně digitální verze GP ověřené KÚ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</si>
  <si>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</si>
  <si>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</si>
  <si>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</si>
  <si>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- zajištění odborného dozoru před kácením vzrostlých stromů, aby nebylo narušeno hnízdění ptactva _x000d_
- zpracování posudku (odborného vyjádření) _x000d_
- vyjádření odborníka na ptactvo bude doručeno OÚ Děpoltovice</t>
  </si>
  <si>
    <t>Položka zahrnuje:
- veškeré náklady spojené s objednatelem požadovanými pracemi
Položka nezahrnuje:
- x</t>
  </si>
  <si>
    <t>02991</t>
  </si>
  <si>
    <t>OSTATNÍ POŽADAVKY - INFORMAČNÍ TABULE</t>
  </si>
  <si>
    <t>KUS</t>
  </si>
  <si>
    <t>INFORMAČNÍ TABULE _x000d_
- dočasný billboard rozměr min. 2 x 1m_x000d_
- provedení plast nebo plech v barevném provedení, včetně kotvení, údržby a odstranění, údaje dle zadávací dokumentace_x000d_
- včetně přesunů a montáží po dobu stavby (billboard se může průběžně posouvat dle stavebních úseků stavby)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</si>
  <si>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</si>
  <si>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</si>
  <si>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</si>
  <si>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</si>
  <si>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</si>
  <si>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</si>
  <si>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</si>
  <si>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 xml:space="preserve">SO001 - Příprava staveniště </t>
  </si>
  <si>
    <t>všeobecné konstrukce a práce</t>
  </si>
  <si>
    <t>Zemní práce</t>
  </si>
  <si>
    <t>Ostatní konstrukce a práce</t>
  </si>
  <si>
    <t>0 - všeobecné konstrukce a práce</t>
  </si>
  <si>
    <t>014102</t>
  </si>
  <si>
    <t>POPLATKY ZA SKLÁDKU</t>
  </si>
  <si>
    <t>t</t>
  </si>
  <si>
    <t>- zemina</t>
  </si>
  <si>
    <t>- z položky 12110: 116,7*1,9 = 221,730000 =&gt; A</t>
  </si>
  <si>
    <t>Položka zahrnuje:
- veškeré poplatky provozovateli skládky související s uložením odpadu na skládce.
Položka nezahrnuje:
- x</t>
  </si>
  <si>
    <t>1 - Zemní práce</t>
  </si>
  <si>
    <t>11120</t>
  </si>
  <si>
    <t>ODSTRANĚNÍ KŘOVIN</t>
  </si>
  <si>
    <t>M2</t>
  </si>
  <si>
    <t>- kácení křovin a stromů, včetně veškeré manipulace, odvozu a likvidace (zahrnuje všechny související práce a kompletní provedení)
- jedná se o kácení souvislých ploch náletů a křovin 
- položka zahrnuje i kácení vzrostlých stromů umístěných v této ploše všech průměrů 
- včetně odstranění kořenů a případně pařezů
- včetně likvidace a odvozu</t>
  </si>
  <si>
    <t>pro SO 101: 30,0m2 = 30,000000 =&gt; A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</si>
  <si>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</si>
  <si>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</si>
  <si>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</si>
  <si>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kácení stromů, včetně veškeré manipulace, odvozu a uložení na předepsané místo (zahrnuje všechny související práce a kompletní provedení)_x000d_
- včetně odstranění pařezů, odvozu a likvidace_x000d_
- dřevní hmota bude odkoupena zhotovitelem stavby na základě kupní smlouvy nebo předána vlastníkovi pozemku</t>
  </si>
  <si>
    <t>2 = 2,000000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</si>
  <si>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</si>
  <si>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</si>
  <si>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</si>
  <si>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11204</t>
  </si>
  <si>
    <t>KÁCENÍ STROMŮ D KMENE DO 0,3M S ODSTRANĚNÍM PAŘEZŮ</t>
  </si>
  <si>
    <t>- kácení stromů, včetně veškeré manipulace, odvozu a uložení na předepsané místo (zahrnuje všechny související práce a kompletní provedení)
- včetně odstranění pařezů, odvozu a likvidace
- dřevní hmota bude odkoupena zhotovitelem stavby na základě kupní smlouvy nebo předána vlastníkovi pozemku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</si>
  <si>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</si>
  <si>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12110</t>
  </si>
  <si>
    <t>SEJMUTÍ ORNICE NEBO LESNÍ PŮDY</t>
  </si>
  <si>
    <t>M3</t>
  </si>
  <si>
    <t>- využití ornice do SO 101 do položky 18231 (58,5 m3)_x000d_
- zbývající část ornice (116,7 m3) bude odvezena na skládku_x000d_
- včetně odvozu, naložení a uložení na skládku_x000d_
- poplatek za uložení na skládce (skládkové) v položce 014102.1</t>
  </si>
  <si>
    <t>pro SO 101: 1752,0m2*0,10 = 175,200000 =&gt; A</t>
  </si>
  <si>
    <t>položka zahrnuje sejmutí ornice bez ohledu na tloušťku vrstvy a její vodorovnou dopravu
nezahrnuje uložení na trvalou skládku</t>
  </si>
  <si>
    <t>17120</t>
  </si>
  <si>
    <t>ULOŽENÍ SYPANINY DO NÁSYPŮ A NA SKLÁDKY BEZ ZHUTNĚNÍ</t>
  </si>
  <si>
    <t>- ornice na mezideponii (58,5 m3) a na skládku (116,7 m3)_x000d_
- včetně naložení a odvozu</t>
  </si>
  <si>
    <t xml:space="preserve">dle pol.č.12110:  175,2 = 175,200000 =&gt; 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</si>
  <si>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</si>
  <si>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9 - Ostatní konstrukce a práce</t>
  </si>
  <si>
    <t>91223</t>
  </si>
  <si>
    <t>SMĚROVÉ SLOUPKY BETONOVÉ VČET ODRAZ PÁSKU</t>
  </si>
  <si>
    <t>- odstranění odrazníků, včetně odvozu a likvidace</t>
  </si>
  <si>
    <t>5ks = 5,000000 =&gt; A</t>
  </si>
  <si>
    <t>položka zahrnuje:
- dodání a osazení sloupku včetně nutných zemních prací
- vnitrostaveništní a mimostaveništní doprava
- odrazky plastové nebo z retroreflexní fólie</t>
  </si>
  <si>
    <t>914133</t>
  </si>
  <si>
    <t>DOPRAVNÍ ZNAČKY ZÁKLADNÍ VELIKOSTI OCELOVÉ FÓLIE TŘ 2 - DEMONTÁŽ</t>
  </si>
  <si>
    <t>- demontáž stávající DZ _x000d_
- včetně naložení a odvozu na místo určení</t>
  </si>
  <si>
    <t>Položka zahrnuje odstranění, demontáž a odklizení materiálu s odvozem na předepsané místo</t>
  </si>
  <si>
    <t>914913</t>
  </si>
  <si>
    <t>SLOUPKY A STOJKY DZ Z OCEL TRUBEK ZABETON DEMONTÁŽ</t>
  </si>
  <si>
    <t>4ks = 4,000000 =&gt; A</t>
  </si>
  <si>
    <t>966842</t>
  </si>
  <si>
    <t>ODSTRANĚNÍ OPLOCENÍ Z DRÁT PLETIVA</t>
  </si>
  <si>
    <t>M</t>
  </si>
  <si>
    <t>- odstranění stávajícího oplocení_x000d_
- včetně naložení, odvozu a likvidace</t>
  </si>
  <si>
    <t>326,0m = 326,000000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</si>
  <si>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,
- položka zahrnuje i odstranění sloupků z jiného materiálu, odstranění vrat a vrátek.</t>
  </si>
  <si>
    <t>SO101 - Modernizace silnice III/220 4, I. úsek km 0,000-0,300</t>
  </si>
  <si>
    <t>Základy</t>
  </si>
  <si>
    <t>vodorovné konstrukce</t>
  </si>
  <si>
    <t>Komunikace</t>
  </si>
  <si>
    <t>Přidružená stavební výroba</t>
  </si>
  <si>
    <t>Potrubí</t>
  </si>
  <si>
    <t>dle pol.č.17120: 1430,5*1,9 = 2717,950000 =&gt; A</t>
  </si>
  <si>
    <t>- kamenivo</t>
  </si>
  <si>
    <t>dle pol.č.11332: 476,9*2,2 = 1049,180000 =&gt; A</t>
  </si>
  <si>
    <t>- beton</t>
  </si>
  <si>
    <t xml:space="preserve">- z položky 11318:  11,6*2,2t/m3 = 25,520000 =&gt; A _x000d_
- z položky 11328:  7,5*0,44t/m2 = 3,300000 =&gt; B _x000d_
- z položky 11335:  1,8*2,2t/m3 = 3,960000 =&gt; C _x000d_
- z položky 11352:  8*0,25t/m = 2,000000 =&gt; D _x000d_
- z položky 96615:  18,1*2,2t/m3 = 39,820000 =&gt; E _x000d_
- zpoložky 966357:  51,7* 0,98t/m = 50,666000 =&gt; F _x000d_
- zpložky 96636:  50,6*2,055t/m = 103,983000 =&gt; G _x000d_
A+B+C+D+E+F+G = 229,249000 =&gt; H</t>
  </si>
  <si>
    <t>11318</t>
  </si>
  <si>
    <t>ODSTRANĚNÍ KRYTU ZPEVNĚNÝCH PLOCH Z DLAŽDIC</t>
  </si>
  <si>
    <t>- včetně odvozu, naložení a uložení na skládku_x000d_
- poplatek za uložení na skládce (skládkové) v položce 014102.3</t>
  </si>
  <si>
    <t>kamenné dlaždice: 21,0m2 = 21,000000 =&gt; A _x000d_
zámková dlažba: 72,0m2 = 72,000000 =&gt; B _x000d_
zatravňovací tvárnice: 23,0m2 = 23,000000 =&gt; C _x000d_
Celkem: A+B+C = 116,000000 =&gt; D _x000d_
kubatura: D*0,10 = 11,600000 =&gt; 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</si>
  <si>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</si>
  <si>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</si>
  <si>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PŘÍKOPŮ, ŽLABŮ A RIGOLŮ Z PŘÍKOPOVÝCH TVÁRNIC</t>
  </si>
  <si>
    <t>15,0*0,50 = 7,500000 =&gt; A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</si>
  <si>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</si>
  <si>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</si>
  <si>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</si>
  <si>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- včetně odvozu, naložení a uložení na skládku_x000d_
- poplatek za uložení na skládce (skládkové) v položce 014102.2</t>
  </si>
  <si>
    <t>239,0m2*0,10+1812,0m2*0,25 = 476,900000 =&gt; A</t>
  </si>
  <si>
    <t>11335</t>
  </si>
  <si>
    <t>ODSTRANĚNÍ PODKLADU ZPEVNĚNÝCH PLOCH Z BETONU</t>
  </si>
  <si>
    <t>18,0m2*0,10 = 1,800000 =&gt; A</t>
  </si>
  <si>
    <t>11352</t>
  </si>
  <si>
    <t>ODSTRANĚNÍ CHODNÍKOVÝCH A SILNIČNÍCH OBRUBNÍKŮ BETONOVÝCH</t>
  </si>
  <si>
    <t>8 = 8,000000 =&gt; A</t>
  </si>
  <si>
    <t>11372</t>
  </si>
  <si>
    <t>FRÉZOVÁNÍ ZPEVNĚNÝCH PLOCH ASFALTOVÝCH</t>
  </si>
  <si>
    <t>- vyfrézovaný materiál bude odkoupen zhotovitelem na základě uzavřené kupní smlouvy</t>
  </si>
  <si>
    <t>1812,0m2*0,10 = 181,200000 =&gt; A</t>
  </si>
  <si>
    <t>12373</t>
  </si>
  <si>
    <t>ODKOP PRO SPOD STAVBU SILNIC A ŽELEZNIC TŘ. I</t>
  </si>
  <si>
    <t>- včetně odvozu, naložení a uložení na skládku_x000d_
- poplatek za uložení na skládce (skládkové) v položce 014102.1_x000d_
_x000d_
- včetně výkopů pro sanaci podloží (164 m3 - položka bude čerpána pouze se souhlasem TDS)</t>
  </si>
  <si>
    <t>1339,0m3 = 1339,000000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</si>
  <si>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</si>
  <si>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</si>
  <si>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</si>
  <si>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- ornice _x000d_
- včetně natěžení, naložení a dovozu _x000d_
- využití ornice z SO 001</t>
  </si>
  <si>
    <t>ornice z mezideponie z pol.č.18231: 585,0m2*0,10 = 58,500000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</si>
  <si>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- poplatek za materiál ze zemníku (zemina, ornice)</t>
  </si>
  <si>
    <t>12930</t>
  </si>
  <si>
    <t>ČIŠTĚNÍ PŘÍKOPŮ OD NÁNOSU</t>
  </si>
  <si>
    <t>- včetně odvozu, naložení a uložení na skládku_x000d_
- poplatek za uložení na skládce (skládkové) v položce 014102.1</t>
  </si>
  <si>
    <t>reprofilace příkopů: 499,0m2*0,10 = 49,900000 =&gt; A</t>
  </si>
  <si>
    <t>- vodorovná a svislá doprava, přemístění, přeložení, manipulace s výkopkem a uložení na skládku (bez poplatku)</t>
  </si>
  <si>
    <t>- zemina na skládku</t>
  </si>
  <si>
    <t>dle pol.č.12373: 1339,0m3 = 1339,000000 =&gt; A _x000d_
dle pol.č.12930: 49,9m3 = 49,900000 =&gt; B _x000d_
z pol.č.21263: 208,0*0,40*0,50 = 41,600000 =&gt; C _x000d_
A+B+C = 1430,500000 =&gt; D</t>
  </si>
  <si>
    <t>17180</t>
  </si>
  <si>
    <t>ULOŽENÍ SYPANINY DO NÁSYPŮ Z NAKUPOVANÝCH MATERIÁLŮ</t>
  </si>
  <si>
    <t>- včetně naložení, dodání a dopravy vhodného materiálu</t>
  </si>
  <si>
    <t>25,0m3 = 25,000000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</si>
  <si>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</si>
  <si>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</si>
  <si>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</si>
  <si>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99,0+147,0*0,75+82,0+95,0+1645,0+34,0 = 2065,250000 =&gt; A</t>
  </si>
  <si>
    <t>položka zahrnuje úpravu pláně včetně vyrovnání výškových rozdílů. Míru zhutnění určuje projekt.</t>
  </si>
  <si>
    <t>18231</t>
  </si>
  <si>
    <t>ROZPROSTŘENÍ ORNICE V ROVINĚ V TL DO 0,10M</t>
  </si>
  <si>
    <t>- využití ornice z SO 001 z položky 12110 (58,5 m3)</t>
  </si>
  <si>
    <t>585 = 585,000000 =&gt; A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</si>
  <si>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</si>
  <si>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</si>
  <si>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</si>
  <si>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- včetně následné péče a ošetřování trávníku</t>
  </si>
  <si>
    <t>dle pol.č.18231: 585,0m2 = 585,000000 =&gt; A</t>
  </si>
  <si>
    <t>Zahrnuje dodání předepsané travní směsi, hydroosev na ornici, zalévání, první pokosení, to vše bez ohledu na sklon terénu</t>
  </si>
  <si>
    <t>184B13</t>
  </si>
  <si>
    <t>VYSAZOVÁNÍ STROMŮ LISTNATÝCH S BALEM OBVOD KMENE DO 12CM, PODCHOZÍ VÝŠ MIN 2,2M</t>
  </si>
  <si>
    <t>- náhradní výsadba za pokácené dřeviny _x000d_
- včetně následné péče a ošetřování _x000d_
- položky bude čerpána pouze se souhlasem TDS</t>
  </si>
  <si>
    <t>10 = 10,000000 =&gt; A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</si>
  <si>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
</t>
  </si>
  <si>
    <t>2 - Základy</t>
  </si>
  <si>
    <t>21197</t>
  </si>
  <si>
    <t>OPLÁŠTĚNÍ ODVODŇOVACÍCH ŽEBER Z GEOTEXTILIE</t>
  </si>
  <si>
    <t>- separační geotextílie</t>
  </si>
  <si>
    <t>trativody z pol. č. 21263: 208,0*1,8 = 374,400000 =&gt; A</t>
  </si>
  <si>
    <t>položka zahrnuje dodávku předepsané geotextilie, mimostaveništní a vnitrostaveništní dopravu a její uložení včetně potřebných přesahů (nezapočítávají se do výměry)</t>
  </si>
  <si>
    <t>21263</t>
  </si>
  <si>
    <t xml:space="preserve">TRATIVODY KOMPLET  Z TRUB Z PLAST HM DN DO 150MM</t>
  </si>
  <si>
    <t>- trativod DN 150 _x000d_
- včetně zemních prací - rýhy - vyhloubená zemina včetně odvozu, naložení a uložení na skládku, poplatek za uložení na skládce (skládkové) v položce 014102.1</t>
  </si>
  <si>
    <t>208 = 208,000000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</si>
  <si>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</si>
  <si>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215663</t>
  </si>
  <si>
    <t>ÚPRAVA PODLOŽÍ HYDRAULICKÝMI POJIVY DO 2% HL DO 0,5M</t>
  </si>
  <si>
    <t>SANACE PODLOŽÍ _x000d_
- zřízení podkladu ze zeminy upravené hydraulickými pojivy - stabilizace tl. 400 mm_x000d_
- včetně laboratorních zkoušek - 1 zkouška_x000d_
- položka bude čerpána pouze se souhlasem TDS</t>
  </si>
  <si>
    <t>540 = 540,000000 =&gt; A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</si>
  <si>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</si>
  <si>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</si>
  <si>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</si>
  <si>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>SANACE PODLOŽÍ _x000d_
- zřízení podkladu ze zeminy upravené hydraulickými pojivy - stabilizace tl. 400 mm_x000d_
- položka bude čerpána pouze se souhlasem TDS</t>
  </si>
  <si>
    <t>Položka zahrnuje:
- příplatek za 0,5% dalšího (i započatého) množství hydraulického pojiva přes 2%
- druh hydraulického pojiva stanoví zadávací dokumentace
Položka nezahrnuje:- x</t>
  </si>
  <si>
    <t>4 - vodorovné konstrukce</t>
  </si>
  <si>
    <t>45131A</t>
  </si>
  <si>
    <t>PODKLADNÍ A VÝPLŇOVÉ VRSTVY Z PROSTÉHO BETONU C20/25</t>
  </si>
  <si>
    <t>C20/25 n FX3 (ostrůvek, pod KO obrubníky)_x000d_
C25/25 n XF3 (pod přídlažbu z drobných kostek)</t>
  </si>
  <si>
    <t>ostrůvek: 53,4*0,3*0,8 = 12,816000 =&gt; A _x000d_
přídlažba: 432*0,375*0,30 = 48,600000 =&gt; B _x000d_
A+B = 61,416000 =&gt; C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</si>
  <si>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</si>
  <si>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5 - Komunikace</t>
  </si>
  <si>
    <t>56310</t>
  </si>
  <si>
    <t>VOZOVKOVÉ VRSTVY Z MECHANICKY ZPEVNĚNÉHO KAMENIVA</t>
  </si>
  <si>
    <t>MZK 0/45 tl. 150 mm (skladba A1, A2)_x000d_
MZK 0/45 tl. 220 mm (skladba B)</t>
  </si>
  <si>
    <t>skladba A1: 1361,0m2*0,15 = 204,150000 =&gt; A _x000d_
skladba A2: 410,0m2*0,15 = 61,500000 =&gt; B _x000d_
ostrůvek: 34,0m2*(0,30+0,46)*0,5 = 12,920000 =&gt; C _x000d_
skladba B: 99,0m2*0,22 = 21,780000 =&gt; D _x000d_
Celkem: A+B+C+D = 300,350000 =&gt; E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</si>
  <si>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</si>
  <si>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</si>
  <si>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</si>
  <si>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ŠDA 0/32 tl. 200 mm</t>
  </si>
  <si>
    <t>skladba A1: 1361,0m2 = 1361,000000 =&gt; A _x000d_
skladba A2: 410,0m2 = 410,000000 =&gt; B _x000d_
ostrůvek: 34,0m2 = 34,000000 =&gt; C _x000d_
Celkem: A+B+C = 1805,000000 =&gt; D</t>
  </si>
  <si>
    <t>SANACE PODLOŽÍ _x000d_
- ŠDb - dvě vrstvy, celková tloušťka 400 mm_x000d_
- položka bude čerpána pouze se souhlasem TDS</t>
  </si>
  <si>
    <t>540*2 = 1080,000000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</si>
  <si>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</si>
  <si>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</si>
  <si>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</si>
  <si>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ŠDA 0/63 tl. 250</t>
  </si>
  <si>
    <t>skladba B: 99,0m2 = 99,000000 =&gt; A</t>
  </si>
  <si>
    <t>56932</t>
  </si>
  <si>
    <t>ZPEVNĚNÍ KRAJNIC ZE ŠTĚRKODRTI TL. DO 100MM</t>
  </si>
  <si>
    <t>(73,0+74,0)*0,75 = 110,250000 =&gt; A</t>
  </si>
  <si>
    <t>- dodání kameniva předepsané kvality a zrnitosti
- rozprostření a zhutnění vrstvy v předepsané tloušťce
- zřízení vrstvy bez rozlišení šířky, pokládání vrstvy po etapách</t>
  </si>
  <si>
    <t>572121</t>
  </si>
  <si>
    <t>INFILTRAČNÍ POSTŘIK ASFALTOVÝ DO 1,0KG/M2</t>
  </si>
  <si>
    <t>PI 0,8kg/m2</t>
  </si>
  <si>
    <t>skladba A1: 1361,0m2 = 1361,000000 =&gt; A _x000d_
skladba A2: 410,0m2 = 410,000000 =&gt; B _x000d_
Celkem: A+B = 1771,000000 =&gt; C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</si>
  <si>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</si>
  <si>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</si>
  <si>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</si>
  <si>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PS 0,3kg/m2</t>
  </si>
  <si>
    <t>574A33</t>
  </si>
  <si>
    <t>ASFALTOVÝ BETON PRO OBRUSNÉ VRSTVY ACO 11 TL. 40MM</t>
  </si>
  <si>
    <t>ACO 11 tl. 40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</si>
  <si>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</si>
  <si>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</si>
  <si>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</si>
  <si>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tl. 80 mm</t>
  </si>
  <si>
    <t>57621</t>
  </si>
  <si>
    <t>POSYP KAMENIVEM DRCENÝM 5KG/M2</t>
  </si>
  <si>
    <t>na infiltrační postřik dle pol.č.572211: 1771,0m2 = 1771,000000 =&gt; A</t>
  </si>
  <si>
    <t>- dodání kameniva předepsané kvality a zrnitosti
- posyp předepsaným množstvím</t>
  </si>
  <si>
    <t>58221</t>
  </si>
  <si>
    <t>DLÁŽDĚNÉ KRYTY Z DROBNÝCH KOSTEK DO LOŽE Z KAMENIVA</t>
  </si>
  <si>
    <t>- dlažba z žulové kostky malé 90/110 _x000d_
- včetně lože ŠD 2/5 tl. 0,04</t>
  </si>
  <si>
    <t>skladba B: 99,0m2 = 99,000000 =&gt; A _x000d_
ostrůvek: 2,0m2 = 2,000000 =&gt; B _x000d_
Celkem: A+B = 101,000000 =&gt; C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</si>
  <si>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</si>
  <si>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58222</t>
  </si>
  <si>
    <t>DLÁŽDĚNÉ KRYTY Z DROBNÝCH KOSTEK DO LOŽE Z MC</t>
  </si>
  <si>
    <t>- 3 řady kamenné kostky (100x100x100 mm) do betonu _x000d_
- přídlažba podél obrubníků a podél autobusového zálivu</t>
  </si>
  <si>
    <t>432,0m*0,3 = 129,600000 =&gt; 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</si>
  <si>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</si>
  <si>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7 - Přidružená stavební výroba</t>
  </si>
  <si>
    <t>76291</t>
  </si>
  <si>
    <t>DŘEVĚNÉ OPLOCENÍ Z ŘEZIVA</t>
  </si>
  <si>
    <t>DŘEVĚNÝ OHRADNÍK VÝŠ 1,1M</t>
  </si>
  <si>
    <t>(236,0-80,0)*1,1 = 171,600000 =&gt; A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</si>
  <si>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</si>
  <si>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8 - Potrubí</t>
  </si>
  <si>
    <t>89957</t>
  </si>
  <si>
    <t>OBETONOVÁNÍ POTRUBÍ ZE ŽELEZOBETONU VČETNĚ VÝZTUŽE</t>
  </si>
  <si>
    <t>(1,3*1,15*1,5)-(3,14*0,5*0,5*1,5) = 1,065000 =&gt; 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</si>
  <si>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</si>
  <si>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914131</t>
  </si>
  <si>
    <t>DOPRAVNÍ ZNAČKY ZÁKLADNÍ VELIKOSTI OCELOVÉ FÓLIE TŘ 2 - DODÁVKA A MONTÁŽ</t>
  </si>
  <si>
    <t>6 = 6,000000 =&gt; A</t>
  </si>
  <si>
    <t>položka zahrnuje:
- dodávku a montáž značek v požadovaném provedení
- u dočasných (provizorních) značek a zařízení údržbu po celou dobu trvání funkce, náhradu zničených nebo ztracených kusů, nutnou opravu poškozených částí</t>
  </si>
  <si>
    <t>914911</t>
  </si>
  <si>
    <t>SLOUPKY A STOJKY DOPRAVNÍCH ZNAČEK Z OCEL TRUBEK SE ZABETONOVÁNÍM - DODÁVKA A MONTÁŽ</t>
  </si>
  <si>
    <t>5 = 5,000000 =&gt; A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</si>
  <si>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</si>
  <si>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</si>
  <si>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</si>
  <si>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V1a, V4 šíř. 0,125m plná: 330,0*0,125 = 41,250000 =&gt; A _x000d_
V2b šíř. 0,125m 0,5/0,5: 30,0*0,125*0,5 = 1,875000 =&gt; B _x000d_
V11a: 74,0*0,125+48,0*0,25 = 21,250000 =&gt; C _x000d_
V13a: 20,0*2,0*0,5*0,5 = 10,000000 =&gt; D _x000d_
A+B+C+D = 74,375000 =&gt; E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</si>
  <si>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</si>
  <si>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</si>
  <si>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</si>
  <si>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</si>
  <si>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</si>
  <si>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BUS: 3*2*2 = 12,000000 =&gt; A</t>
  </si>
  <si>
    <t>položka zahrnuje:
- dodání a pokládku nátěrového materiálu
- předznačení a reflexní úpravu</t>
  </si>
  <si>
    <t>916C1</t>
  </si>
  <si>
    <t>DOPRAVNÍ MAJÁČKY PROSVĚTLOVANÉ TYP 1</t>
  </si>
  <si>
    <t>položka zahrnuje:
- dodání zařízení v předepsaném provedení včetně jeho osazení
- základy s osvětlovacím zařízením
nezahrnuje elektrickou přípojku</t>
  </si>
  <si>
    <t>91726</t>
  </si>
  <si>
    <t>KO OBRUBNÍKY BETONOVÉ</t>
  </si>
  <si>
    <t>- vjezdový ostrůvek _x000d_
- betonový obrubník 600x195x300 mm do betonového lože tl. 200 mm C20/25 n XF3</t>
  </si>
  <si>
    <t>53,4 = 53,400000 =&gt; A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</si>
  <si>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</si>
  <si>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</si>
  <si>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</si>
  <si>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19 = 19,000000 =&gt; A</t>
  </si>
  <si>
    <t>položka zahrnuje řezání vozovkové vrstvy v předepsané tloušťce, včetně spotřeby vody</t>
  </si>
  <si>
    <t>93131</t>
  </si>
  <si>
    <t>TĚSNĚNÍ DILATAČ SPAR ASF ZÁLIVKOU</t>
  </si>
  <si>
    <t>spáry v asfaltovém krytu: 19,0*0,04*0,04 = 0,030400 =&gt; A</t>
  </si>
  <si>
    <t>položka zahrnuje dodávku a osazení předepsaného materiálu, očištění ploch spáry před úpravou, očištění okolí spáry po úpravě
nezahrnuje těsnící profil</t>
  </si>
  <si>
    <t>96615</t>
  </si>
  <si>
    <t>BOURÁNÍ KONSTRUKCÍ Z PROSTÉHO BETONU</t>
  </si>
  <si>
    <t>zdi propustků: 18,1m3 = 18,100000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</si>
  <si>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</si>
  <si>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966357</t>
  </si>
  <si>
    <t>BOURÁNÍ PROPUSTŮ Z TRUB DN DO 500MM</t>
  </si>
  <si>
    <t>- včetně odvozu, naložení a uložení na skládku_x000d_
- poplatek za uložení na skládce (skládkové) v položce 014102.3_x000d_
- položka bude čerpána pouze se souhlasem TDS</t>
  </si>
  <si>
    <t>51,7 = 51,700000 =&gt; A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</si>
  <si>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</si>
  <si>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96636</t>
  </si>
  <si>
    <t>BOURÁNÍ PROPUSTŮ Z TRUB DN DO 800MM</t>
  </si>
  <si>
    <t>50,6 = 50,600000 =&gt; A</t>
  </si>
  <si>
    <t>- DEMONTÁŽ A ZPĚTNÁ MONTÁŽ S PŘESUNEM OHRADNÍKU S DVOJITÝM DRÁTEM, SLOUPKY PO 6 M, VÝŠKA 1,1 M</t>
  </si>
  <si>
    <t>80*2*1,1 = 176,000000 =&gt; A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</si>
  <si>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</si>
  <si>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SO301 - Dešťová kanalizace Děpoltovice </t>
  </si>
  <si>
    <t>Vodorovné konstrukce</t>
  </si>
  <si>
    <t>dle pol.č.17120: 400,657*1,9 = 761,248300 =&gt; A</t>
  </si>
  <si>
    <t>12960</t>
  </si>
  <si>
    <t>ČIŠTĚNÍ VODOTEČÍ A MELIORAČ KANÁLŮ OD NÁNOSŮ</t>
  </si>
  <si>
    <t>úprava koryta a svahu výústního objektu - vyčištění, zarovnání: 102,3m2*0,10 = 10,230000 =&gt; A</t>
  </si>
  <si>
    <t>13273</t>
  </si>
  <si>
    <t>HLOUBENÍ RÝH ŠÍŘ DO 2M PAŽ I NEPAŽ TŘ. I</t>
  </si>
  <si>
    <t>pro potrubí: 260,00*1,00*(1,70-0,35) = 351,000000 =&gt; A _x000d_
rozšíření a prohloubení pro revizní šachty: 1,95*0,55*2*1,80*7 = 27,027000 =&gt; B _x000d_
pro horské vpusti: 2,00*2,00*1,55*2 = 12,400000 =&gt; C _x000d_
A+B+C = 390,427000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</si>
  <si>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</si>
  <si>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dle pol.č.12960: 10,23m3 = 10,230000 =&gt; A _x000d_
dle pol.č.13273: 390,427m3 = 390,427000 =&gt; B _x000d_
Celkem: A+B = 400,657000 =&gt; C</t>
  </si>
  <si>
    <t>17481</t>
  </si>
  <si>
    <t>ZÁSYP JAM A RÝH Z NAKUPOVANÝCH MATERIÁLŮ</t>
  </si>
  <si>
    <t>z pol.č.13273: 390,43m3 = 390,430000 =&gt; A _x000d_
odpočet z pol.č.17581 a dle pol.č.45157: 161,986+38,070 = 200,056000 =&gt; B _x000d_
A-B = 190,374000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</si>
  <si>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</si>
  <si>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</si>
  <si>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</si>
  <si>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obsyp potrubí štěrkopískem hutněným po vrtsvách tl. 200 mm_x000d_
- včetně naložení, dodání a dopravy vhodného materiálu</t>
  </si>
  <si>
    <t>obsyp potrubí:_x000d_
DN 150: 22,60*1,00*0,38 = 8,588000 =&gt; A _x000d_
DN 250: 15,20*1,00*0,50 = 7,600000 =&gt; B _x000d_
DN 300: 150,00*1,00*0,56 = 84,000000 =&gt; C _x000d_
DN 400: 66,00*1,00*0,68 = 44,880000 =&gt; D _x000d_
mezisoučet: (A+B+C+D) = 145,068000 =&gt; E _x000d_
odpočet potrubí: (22,60*3,1416*0,075*0,075)+(15,20*3,1416*0,125*0,125)+(150,00*3,1416*0,150*0,150)+(66,00*3,1416*0,200*0,200) = 20,042230 =&gt; F _x000d_
obsyp potrubí celkem: (E-F) = 125,025770 =&gt; G _x000d_
obsyp revizních šachet a horských vpustí: 29,03+7,93 = 36,960000 =&gt; H _x000d_
celkem: (G+H) = 161,985770 =&gt; I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</si>
  <si>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</si>
  <si>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4 - Vodorovné konstrukce</t>
  </si>
  <si>
    <t>45157</t>
  </si>
  <si>
    <t>PODKLADNÍ A VÝPLŇOVÉ VRSTVY Z KAMENIVA TĚŽENÉHO</t>
  </si>
  <si>
    <t>- pískové hutněné lože pod potrubí tl. 100 (nebo tl. 150 mm ve skalnatém a kamenitém podloží)</t>
  </si>
  <si>
    <t>pod potrubí: 253,8*1,00*0,15 = 38,070000 =&gt; A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</si>
  <si>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</si>
  <si>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</si>
  <si>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</si>
  <si>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výústní objekt - opevnění svahu: 93,00*1,1*0,30 = 30,690000 =&gt; A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</si>
  <si>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</si>
  <si>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81433</t>
  </si>
  <si>
    <t>POTRUBÍ Z TRUB BETONOVÝCH DN DO 150MM</t>
  </si>
  <si>
    <t>- potrubí z trub betonových DN 150_x000d_
- přípojky k UV</t>
  </si>
  <si>
    <t xml:space="preserve">přípojky od UV:  4,1+2,0+2,5+2,2+1,5+5,0+5,3 = 22,600000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</si>
  <si>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</si>
  <si>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81445</t>
  </si>
  <si>
    <t>POTRUBÍ Z TRUB BETONOVÝCH DN DO 300MM</t>
  </si>
  <si>
    <t>- potrubí betonové DN 300</t>
  </si>
  <si>
    <t>25+25+50+50 = 150,000000 =&gt; A</t>
  </si>
  <si>
    <t>- potrubí z trub betonových DN 250 mm_x000d_
- přípojky k HV</t>
  </si>
  <si>
    <t>přípojky od HV: 6,9+8,3 = 15,200000 =&gt; A</t>
  </si>
  <si>
    <t>81446</t>
  </si>
  <si>
    <t>POTRUBÍ Z TRUB BETONOVÝCH DN DO 400MM</t>
  </si>
  <si>
    <t>26+15+25 = 66,000000 =&gt; A</t>
  </si>
  <si>
    <t>894145</t>
  </si>
  <si>
    <t>ŠACHTY KANALIZAČNÍ Z BETON DÍLCŮ NA POTRUBÍ DN DO 300MM</t>
  </si>
  <si>
    <t>- šachta betonová DN 100</t>
  </si>
  <si>
    <t>4 = 4,000000 =&gt; A</t>
  </si>
  <si>
    <t xml:space="preserve">položka zahrnuje:
- poklopy s rámem, mříže s rámem, stupadla, žebříky, stropy z bet. dílců a pod.
- předepsané betonové skruže, prefabrikované nebo monolitické betonové dno a není-li uvedeno jinak i podkladní vrstvu (z kameniva nebo betonu).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</si>
  <si>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</si>
  <si>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</si>
  <si>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3 = 3,000000 =&gt; A</t>
  </si>
  <si>
    <t>89712</t>
  </si>
  <si>
    <t>VPUSŤ KANALIZAČNÍ ULIČNÍ KOMPLETNÍ Z BETONOVÝCH DÍLCŮ</t>
  </si>
  <si>
    <t>- uliční vpust s kalovým prostorem (UV1 - UV7)</t>
  </si>
  <si>
    <t>7 = 7,000000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</si>
  <si>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</si>
  <si>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</si>
  <si>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</si>
  <si>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- horská vpusť (HV1, HV2)</t>
  </si>
  <si>
    <t>899632</t>
  </si>
  <si>
    <t>ZKOUŠKA VODOTĚSNOSTI POTRUBÍ DN DO 150MM</t>
  </si>
  <si>
    <t xml:space="preserve">dle pol. č. 81443:  22,6 = 22,600000 =&gt; 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</si>
  <si>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</si>
  <si>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</si>
  <si>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</si>
  <si>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 xml:space="preserve">dle pol. č. 81445.1:  150,0 = 150,000000 =&gt; A _x000d_
dle pol. č. 81445.2:   15,2 = 15,200000 =&gt; B _x000d_
A+B = 165,200000 =&gt; C</t>
  </si>
  <si>
    <t>899662</t>
  </si>
  <si>
    <t>ZKOUŠKA VODOTĚSNOSTI POTRUBÍ DN DO 400MM</t>
  </si>
  <si>
    <t xml:space="preserve">dle pol. č. 81446:   66 = 66,000000 =&gt; A</t>
  </si>
  <si>
    <t>89980</t>
  </si>
  <si>
    <t>TELEVIZNÍ PROHLÍDKA POTRUBÍ</t>
  </si>
  <si>
    <t xml:space="preserve">dle pol.č. 81433:  22,6 = 22,600000 =&gt; A _x000d_
dle pol. č. 81445.1:  150,0 = 150,000000 =&gt; B _x000d_
dle pol. č. 81445.2:  15,2 = 15,200000 =&gt; C _x000d_
dle pol. č. 81446:  66,0 = 66,000000 =&gt; D _x000d_
A+B+C+D = 253,800000 =&gt; E</t>
  </si>
  <si>
    <t>položka zahrnuje prohlídku potrubí televizní kamerou, záznam prohlídky na nosičích DVD a vyhotovení závěrečného písemného protokolu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</si>
</sst>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SO001'!J10</f>
        <v>0</v>
      </c>
      <c r="E21" s="26"/>
      <c r="F21" s="25">
        <f>('1 - SO001'!J11)</f>
        <v>0</v>
      </c>
      <c r="G21" s="12"/>
      <c r="H21" s="2"/>
      <c r="I21" s="2"/>
      <c r="S21" s="27">
        <f>ROUND('1 - SO001'!S11,4)</f>
        <v>0</v>
      </c>
    </row>
    <row r="22">
      <c r="A22" s="9"/>
      <c r="B22" s="23" t="s">
        <v>23</v>
      </c>
      <c r="C22" s="24" t="s">
        <v>24</v>
      </c>
      <c r="D22" s="25">
        <f>'2 - SO101'!J10</f>
        <v>0</v>
      </c>
      <c r="E22" s="26"/>
      <c r="F22" s="25">
        <f>('2 - SO101'!J11)</f>
        <v>0</v>
      </c>
      <c r="G22" s="12"/>
      <c r="H22" s="2"/>
      <c r="I22" s="2"/>
      <c r="S22" s="27">
        <f>ROUND('2 - SO101'!S11,4)</f>
        <v>0</v>
      </c>
    </row>
    <row r="23">
      <c r="A23" s="9"/>
      <c r="B23" s="23" t="s">
        <v>25</v>
      </c>
      <c r="C23" s="24" t="s">
        <v>26</v>
      </c>
      <c r="D23" s="25">
        <f>'3 - SO301'!J10</f>
        <v>0</v>
      </c>
      <c r="E23" s="26"/>
      <c r="F23" s="25">
        <f>('3 - SO301'!J11)</f>
        <v>0</v>
      </c>
      <c r="G23" s="12"/>
      <c r="H23" s="2"/>
      <c r="I23" s="2"/>
      <c r="S23" s="27">
        <f>ROUND('3 - SO301'!S11,4)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001'!A11" display="'SO001"/>
    <hyperlink ref="B22" location="'2 - SO101'!A11" display="'SO101"/>
    <hyperlink ref="B23" location="'3 - SO301'!A11" display="'SO301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AVERAGE(J71)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S71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45</v>
      </c>
      <c r="D26" s="42"/>
      <c r="E26" s="42" t="s">
        <v>46</v>
      </c>
      <c r="F26" s="42" t="s">
        <v>7</v>
      </c>
      <c r="G26" s="43" t="s">
        <v>47</v>
      </c>
      <c r="H26" s="44">
        <v>1</v>
      </c>
      <c r="I26" s="25">
        <v>0</v>
      </c>
      <c r="J26" s="45">
        <v>0</v>
      </c>
      <c r="K26" s="46">
        <v>0.20999999999999999</v>
      </c>
      <c r="L26" s="47"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56</v>
      </c>
      <c r="D31" s="42" t="s">
        <v>7</v>
      </c>
      <c r="E31" s="42" t="s">
        <v>57</v>
      </c>
      <c r="F31" s="42" t="s">
        <v>7</v>
      </c>
      <c r="G31" s="43" t="s">
        <v>47</v>
      </c>
      <c r="H31" s="54">
        <v>1</v>
      </c>
      <c r="I31" s="55">
        <v>0</v>
      </c>
      <c r="J31" s="56">
        <v>0</v>
      </c>
      <c r="K31" s="57">
        <v>0.20999999999999999</v>
      </c>
      <c r="L31" s="58"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60</v>
      </c>
      <c r="D36" s="42"/>
      <c r="E36" s="42" t="s">
        <v>61</v>
      </c>
      <c r="F36" s="42" t="s">
        <v>7</v>
      </c>
      <c r="G36" s="43" t="s">
        <v>47</v>
      </c>
      <c r="H36" s="54">
        <v>1</v>
      </c>
      <c r="I36" s="55">
        <v>0</v>
      </c>
      <c r="J36" s="56">
        <v>0</v>
      </c>
      <c r="K36" s="57">
        <v>0.20999999999999999</v>
      </c>
      <c r="L36" s="58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62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47</v>
      </c>
      <c r="H41" s="54">
        <v>1</v>
      </c>
      <c r="I41" s="55">
        <v>0</v>
      </c>
      <c r="J41" s="56">
        <v>0</v>
      </c>
      <c r="K41" s="57">
        <v>0.20999999999999999</v>
      </c>
      <c r="L41" s="58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67</v>
      </c>
      <c r="D46" s="42"/>
      <c r="E46" s="42" t="s">
        <v>68</v>
      </c>
      <c r="F46" s="42" t="s">
        <v>7</v>
      </c>
      <c r="G46" s="43" t="s">
        <v>47</v>
      </c>
      <c r="H46" s="54">
        <v>1</v>
      </c>
      <c r="I46" s="55">
        <v>0</v>
      </c>
      <c r="J46" s="56">
        <v>0</v>
      </c>
      <c r="K46" s="57">
        <v>0.20999999999999999</v>
      </c>
      <c r="L46" s="58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70</v>
      </c>
      <c r="D51" s="42"/>
      <c r="E51" s="42" t="s">
        <v>71</v>
      </c>
      <c r="F51" s="42" t="s">
        <v>7</v>
      </c>
      <c r="G51" s="43" t="s">
        <v>47</v>
      </c>
      <c r="H51" s="54">
        <v>1</v>
      </c>
      <c r="I51" s="55">
        <v>0</v>
      </c>
      <c r="J51" s="56">
        <v>0</v>
      </c>
      <c r="K51" s="57">
        <v>0.20999999999999999</v>
      </c>
      <c r="L51" s="58"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72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63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73</v>
      </c>
      <c r="D56" s="42"/>
      <c r="E56" s="42" t="s">
        <v>74</v>
      </c>
      <c r="F56" s="42" t="s">
        <v>7</v>
      </c>
      <c r="G56" s="43" t="s">
        <v>47</v>
      </c>
      <c r="H56" s="54">
        <v>1</v>
      </c>
      <c r="I56" s="55">
        <v>0</v>
      </c>
      <c r="J56" s="56">
        <v>0</v>
      </c>
      <c r="K56" s="57">
        <v>0.20999999999999999</v>
      </c>
      <c r="L56" s="58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75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77</v>
      </c>
      <c r="D61" s="42" t="s">
        <v>7</v>
      </c>
      <c r="E61" s="42" t="s">
        <v>78</v>
      </c>
      <c r="F61" s="42" t="s">
        <v>7</v>
      </c>
      <c r="G61" s="43" t="s">
        <v>47</v>
      </c>
      <c r="H61" s="54">
        <v>1</v>
      </c>
      <c r="I61" s="55">
        <v>0</v>
      </c>
      <c r="J61" s="56">
        <v>0</v>
      </c>
      <c r="K61" s="57">
        <v>0.20999999999999999</v>
      </c>
      <c r="L61" s="58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79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51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80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81</v>
      </c>
      <c r="D66" s="42" t="s">
        <v>7</v>
      </c>
      <c r="E66" s="42" t="s">
        <v>82</v>
      </c>
      <c r="F66" s="42" t="s">
        <v>7</v>
      </c>
      <c r="G66" s="43" t="s">
        <v>83</v>
      </c>
      <c r="H66" s="54">
        <v>1</v>
      </c>
      <c r="I66" s="55">
        <v>0</v>
      </c>
      <c r="J66" s="56">
        <v>0</v>
      </c>
      <c r="K66" s="57">
        <v>0.20999999999999999</v>
      </c>
      <c r="L66" s="58"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84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51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85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thickBot="1" ht="25" customHeight="1">
      <c r="A71" s="9"/>
      <c r="B71" s="1"/>
      <c r="C71" s="59">
        <v>0</v>
      </c>
      <c r="D71" s="1"/>
      <c r="E71" s="59" t="s">
        <v>35</v>
      </c>
      <c r="F71" s="1"/>
      <c r="G71" s="60" t="s">
        <v>86</v>
      </c>
      <c r="H71" s="61">
        <v>0</v>
      </c>
      <c r="I71" s="60" t="s">
        <v>87</v>
      </c>
      <c r="J71" s="62">
        <f>(L71-H71)</f>
        <v>0</v>
      </c>
      <c r="K71" s="60" t="s">
        <v>88</v>
      </c>
      <c r="L71" s="63">
        <v>0</v>
      </c>
      <c r="M71" s="12"/>
      <c r="N71" s="2"/>
      <c r="O71" s="2"/>
      <c r="P71" s="2"/>
      <c r="Q71" s="33">
        <f>0+Q26+Q31+Q36+Q41+Q46+Q51+Q56+Q61+Q66</f>
        <v>0</v>
      </c>
      <c r="R71" s="27">
        <f>0+R26+R31+R36+R41+R46+R51+R56+R61+R66</f>
        <v>0</v>
      </c>
      <c r="S71" s="64">
        <f>Q71*(1+J71)+R71</f>
        <v>0</v>
      </c>
    </row>
    <row r="72" thickTop="1" thickBot="1" ht="25" customHeight="1">
      <c r="A72" s="9"/>
      <c r="B72" s="65"/>
      <c r="C72" s="65"/>
      <c r="D72" s="65"/>
      <c r="E72" s="65"/>
      <c r="F72" s="65"/>
      <c r="G72" s="66" t="s">
        <v>89</v>
      </c>
      <c r="H72" s="67">
        <v>0</v>
      </c>
      <c r="I72" s="66" t="s">
        <v>90</v>
      </c>
      <c r="J72" s="68">
        <v>0</v>
      </c>
      <c r="K72" s="66" t="s">
        <v>91</v>
      </c>
      <c r="L72" s="69">
        <v>0</v>
      </c>
      <c r="M72" s="12"/>
      <c r="N72" s="2"/>
      <c r="O72" s="2"/>
      <c r="P72" s="2"/>
      <c r="Q72" s="2"/>
    </row>
    <row r="73">
      <c r="A73" s="13"/>
      <c r="B73" s="4"/>
      <c r="C73" s="4"/>
      <c r="D73" s="4"/>
      <c r="E73" s="4"/>
      <c r="F73" s="4"/>
      <c r="G73" s="4"/>
      <c r="H73" s="70"/>
      <c r="I73" s="4"/>
      <c r="J73" s="70"/>
      <c r="K73" s="4"/>
      <c r="L73" s="4"/>
      <c r="M73" s="14"/>
      <c r="N73" s="2"/>
      <c r="O73" s="2"/>
      <c r="P73" s="2"/>
      <c r="Q73" s="2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AVERAGE(J33,J66,J89)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93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S33</f>
        <v>0</v>
      </c>
    </row>
    <row r="21">
      <c r="A21" s="9"/>
      <c r="B21" s="36">
        <v>1</v>
      </c>
      <c r="C21" s="1"/>
      <c r="D21" s="1"/>
      <c r="E21" s="37" t="s">
        <v>94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S66</f>
        <v>0</v>
      </c>
    </row>
    <row r="22">
      <c r="A22" s="9"/>
      <c r="B22" s="36">
        <v>9</v>
      </c>
      <c r="C22" s="1"/>
      <c r="D22" s="1"/>
      <c r="E22" s="37" t="s">
        <v>95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S89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1"/>
      <c r="N25" s="2"/>
      <c r="O25" s="2"/>
      <c r="P25" s="2"/>
      <c r="Q25" s="2"/>
    </row>
    <row r="26" ht="18" customHeight="1">
      <c r="A26" s="9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2" t="s">
        <v>41</v>
      </c>
      <c r="I26" s="22" t="s">
        <v>42</v>
      </c>
      <c r="J26" s="22" t="s">
        <v>17</v>
      </c>
      <c r="K26" s="35" t="s">
        <v>43</v>
      </c>
      <c r="L26" s="22" t="s">
        <v>18</v>
      </c>
      <c r="M26" s="72"/>
      <c r="N26" s="2"/>
      <c r="O26" s="2"/>
      <c r="P26" s="2"/>
      <c r="Q26" s="2"/>
    </row>
    <row r="27" ht="40" customHeight="1">
      <c r="A27" s="9"/>
      <c r="B27" s="39" t="s">
        <v>96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1</v>
      </c>
      <c r="C28" s="42" t="s">
        <v>97</v>
      </c>
      <c r="D28" s="42">
        <v>1</v>
      </c>
      <c r="E28" s="42" t="s">
        <v>98</v>
      </c>
      <c r="F28" s="42" t="s">
        <v>7</v>
      </c>
      <c r="G28" s="43" t="s">
        <v>99</v>
      </c>
      <c r="H28" s="44">
        <v>221.72999999999999</v>
      </c>
      <c r="I28" s="25">
        <v>0</v>
      </c>
      <c r="J28" s="45">
        <v>0</v>
      </c>
      <c r="K28" s="46">
        <v>0.20999999999999999</v>
      </c>
      <c r="L28" s="47"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48</v>
      </c>
      <c r="C29" s="1"/>
      <c r="D29" s="1"/>
      <c r="E29" s="49" t="s">
        <v>100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50</v>
      </c>
      <c r="C30" s="1"/>
      <c r="D30" s="1"/>
      <c r="E30" s="49" t="s">
        <v>101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52</v>
      </c>
      <c r="C31" s="1"/>
      <c r="D31" s="1"/>
      <c r="E31" s="49" t="s">
        <v>102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>
      <c r="A32" s="9"/>
      <c r="B32" s="50" t="s">
        <v>54</v>
      </c>
      <c r="C32" s="51"/>
      <c r="D32" s="51"/>
      <c r="E32" s="52" t="s">
        <v>55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 thickBot="1" ht="25" customHeight="1">
      <c r="A33" s="9"/>
      <c r="B33" s="1"/>
      <c r="C33" s="59">
        <v>0</v>
      </c>
      <c r="D33" s="1"/>
      <c r="E33" s="59" t="s">
        <v>93</v>
      </c>
      <c r="F33" s="1"/>
      <c r="G33" s="60" t="s">
        <v>86</v>
      </c>
      <c r="H33" s="61">
        <v>0</v>
      </c>
      <c r="I33" s="60" t="s">
        <v>87</v>
      </c>
      <c r="J33" s="62">
        <f>(L33-H33)</f>
        <v>0</v>
      </c>
      <c r="K33" s="60" t="s">
        <v>88</v>
      </c>
      <c r="L33" s="63">
        <v>0</v>
      </c>
      <c r="M33" s="12"/>
      <c r="N33" s="2"/>
      <c r="O33" s="2"/>
      <c r="P33" s="2"/>
      <c r="Q33" s="33">
        <f>0+Q28</f>
        <v>0</v>
      </c>
      <c r="R33" s="27">
        <f>0+R28</f>
        <v>0</v>
      </c>
      <c r="S33" s="64">
        <f>Q33*(1+J33)+R33</f>
        <v>0</v>
      </c>
    </row>
    <row r="34" thickTop="1" thickBot="1" ht="25" customHeight="1">
      <c r="A34" s="9"/>
      <c r="B34" s="65"/>
      <c r="C34" s="65"/>
      <c r="D34" s="65"/>
      <c r="E34" s="65"/>
      <c r="F34" s="65"/>
      <c r="G34" s="66" t="s">
        <v>89</v>
      </c>
      <c r="H34" s="67">
        <v>0</v>
      </c>
      <c r="I34" s="66" t="s">
        <v>90</v>
      </c>
      <c r="J34" s="68">
        <v>0</v>
      </c>
      <c r="K34" s="66" t="s">
        <v>91</v>
      </c>
      <c r="L34" s="69">
        <v>0</v>
      </c>
      <c r="M34" s="12"/>
      <c r="N34" s="2"/>
      <c r="O34" s="2"/>
      <c r="P34" s="2"/>
      <c r="Q34" s="2"/>
    </row>
    <row r="35" ht="40" customHeight="1">
      <c r="A35" s="9"/>
      <c r="B35" s="73" t="s">
        <v>103</v>
      </c>
      <c r="C35" s="1"/>
      <c r="D35" s="1"/>
      <c r="E35" s="1"/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1">
        <v>2</v>
      </c>
      <c r="C36" s="42" t="s">
        <v>104</v>
      </c>
      <c r="D36" s="42" t="s">
        <v>7</v>
      </c>
      <c r="E36" s="42" t="s">
        <v>105</v>
      </c>
      <c r="F36" s="42" t="s">
        <v>7</v>
      </c>
      <c r="G36" s="43" t="s">
        <v>106</v>
      </c>
      <c r="H36" s="44">
        <v>30</v>
      </c>
      <c r="I36" s="25">
        <v>0</v>
      </c>
      <c r="J36" s="45">
        <v>0</v>
      </c>
      <c r="K36" s="46">
        <v>0.20999999999999999</v>
      </c>
      <c r="L36" s="47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107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108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109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110</v>
      </c>
      <c r="D41" s="42" t="s">
        <v>7</v>
      </c>
      <c r="E41" s="42" t="s">
        <v>111</v>
      </c>
      <c r="F41" s="42" t="s">
        <v>7</v>
      </c>
      <c r="G41" s="43" t="s">
        <v>83</v>
      </c>
      <c r="H41" s="54">
        <v>2</v>
      </c>
      <c r="I41" s="55">
        <v>0</v>
      </c>
      <c r="J41" s="56">
        <v>0</v>
      </c>
      <c r="K41" s="57">
        <v>0.20999999999999999</v>
      </c>
      <c r="L41" s="58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112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113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114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115</v>
      </c>
      <c r="D46" s="42" t="s">
        <v>7</v>
      </c>
      <c r="E46" s="42" t="s">
        <v>116</v>
      </c>
      <c r="F46" s="42" t="s">
        <v>7</v>
      </c>
      <c r="G46" s="43" t="s">
        <v>83</v>
      </c>
      <c r="H46" s="54">
        <v>2</v>
      </c>
      <c r="I46" s="55">
        <v>0</v>
      </c>
      <c r="J46" s="56">
        <v>0</v>
      </c>
      <c r="K46" s="57">
        <v>0.20999999999999999</v>
      </c>
      <c r="L46" s="58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112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113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114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117</v>
      </c>
      <c r="D51" s="42"/>
      <c r="E51" s="42" t="s">
        <v>118</v>
      </c>
      <c r="F51" s="42" t="s">
        <v>7</v>
      </c>
      <c r="G51" s="43" t="s">
        <v>83</v>
      </c>
      <c r="H51" s="54">
        <v>1</v>
      </c>
      <c r="I51" s="55">
        <v>0</v>
      </c>
      <c r="J51" s="56">
        <v>0</v>
      </c>
      <c r="K51" s="57">
        <v>0.20999999999999999</v>
      </c>
      <c r="L51" s="58"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119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120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121</v>
      </c>
      <c r="D56" s="42"/>
      <c r="E56" s="42" t="s">
        <v>122</v>
      </c>
      <c r="F56" s="42" t="s">
        <v>7</v>
      </c>
      <c r="G56" s="43" t="s">
        <v>123</v>
      </c>
      <c r="H56" s="54">
        <v>175.19999999999999</v>
      </c>
      <c r="I56" s="55">
        <v>0</v>
      </c>
      <c r="J56" s="56">
        <v>0</v>
      </c>
      <c r="K56" s="57">
        <v>0.20999999999999999</v>
      </c>
      <c r="L56" s="58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124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125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126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7</v>
      </c>
      <c r="C61" s="42" t="s">
        <v>127</v>
      </c>
      <c r="D61" s="42"/>
      <c r="E61" s="42" t="s">
        <v>128</v>
      </c>
      <c r="F61" s="42" t="s">
        <v>7</v>
      </c>
      <c r="G61" s="43" t="s">
        <v>123</v>
      </c>
      <c r="H61" s="54">
        <v>175.19999999999999</v>
      </c>
      <c r="I61" s="55">
        <v>0</v>
      </c>
      <c r="J61" s="56">
        <v>0</v>
      </c>
      <c r="K61" s="57">
        <v>0.20999999999999999</v>
      </c>
      <c r="L61" s="58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129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130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131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1</v>
      </c>
      <c r="D66" s="1"/>
      <c r="E66" s="59" t="s">
        <v>94</v>
      </c>
      <c r="F66" s="1"/>
      <c r="G66" s="60" t="s">
        <v>86</v>
      </c>
      <c r="H66" s="61">
        <v>0</v>
      </c>
      <c r="I66" s="60" t="s">
        <v>87</v>
      </c>
      <c r="J66" s="62">
        <f>(L66-H66)</f>
        <v>0</v>
      </c>
      <c r="K66" s="60" t="s">
        <v>88</v>
      </c>
      <c r="L66" s="63">
        <v>0</v>
      </c>
      <c r="M66" s="12"/>
      <c r="N66" s="2"/>
      <c r="O66" s="2"/>
      <c r="P66" s="2"/>
      <c r="Q66" s="33">
        <f>0+Q36+Q41+Q46+Q51+Q56+Q61</f>
        <v>0</v>
      </c>
      <c r="R66" s="27">
        <f>0+R36+R41+R46+R51+R56+R61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89</v>
      </c>
      <c r="H67" s="67">
        <v>0</v>
      </c>
      <c r="I67" s="66" t="s">
        <v>90</v>
      </c>
      <c r="J67" s="68">
        <v>0</v>
      </c>
      <c r="K67" s="66" t="s">
        <v>91</v>
      </c>
      <c r="L67" s="69">
        <v>0</v>
      </c>
      <c r="M67" s="12"/>
      <c r="N67" s="2"/>
      <c r="O67" s="2"/>
      <c r="P67" s="2"/>
      <c r="Q67" s="2"/>
    </row>
    <row r="68" ht="40" customHeight="1">
      <c r="A68" s="9"/>
      <c r="B68" s="73" t="s">
        <v>132</v>
      </c>
      <c r="C68" s="1"/>
      <c r="D68" s="1"/>
      <c r="E68" s="1"/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1">
        <v>8</v>
      </c>
      <c r="C69" s="42" t="s">
        <v>133</v>
      </c>
      <c r="D69" s="42"/>
      <c r="E69" s="42" t="s">
        <v>134</v>
      </c>
      <c r="F69" s="42" t="s">
        <v>7</v>
      </c>
      <c r="G69" s="43" t="s">
        <v>83</v>
      </c>
      <c r="H69" s="44">
        <v>5</v>
      </c>
      <c r="I69" s="25">
        <v>0</v>
      </c>
      <c r="J69" s="45">
        <v>0</v>
      </c>
      <c r="K69" s="46">
        <v>0.20999999999999999</v>
      </c>
      <c r="L69" s="47"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135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136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137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138</v>
      </c>
      <c r="D74" s="42"/>
      <c r="E74" s="42" t="s">
        <v>139</v>
      </c>
      <c r="F74" s="42" t="s">
        <v>7</v>
      </c>
      <c r="G74" s="43" t="s">
        <v>83</v>
      </c>
      <c r="H74" s="54">
        <v>5</v>
      </c>
      <c r="I74" s="55">
        <v>0</v>
      </c>
      <c r="J74" s="56">
        <v>0</v>
      </c>
      <c r="K74" s="57">
        <v>0.20999999999999999</v>
      </c>
      <c r="L74" s="58"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140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50</v>
      </c>
      <c r="C76" s="1"/>
      <c r="D76" s="1"/>
      <c r="E76" s="49" t="s">
        <v>136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52</v>
      </c>
      <c r="C77" s="1"/>
      <c r="D77" s="1"/>
      <c r="E77" s="49" t="s">
        <v>141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54</v>
      </c>
      <c r="C78" s="51"/>
      <c r="D78" s="51"/>
      <c r="E78" s="52" t="s">
        <v>55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142</v>
      </c>
      <c r="D79" s="42"/>
      <c r="E79" s="42" t="s">
        <v>143</v>
      </c>
      <c r="F79" s="42" t="s">
        <v>7</v>
      </c>
      <c r="G79" s="43" t="s">
        <v>83</v>
      </c>
      <c r="H79" s="54">
        <v>4</v>
      </c>
      <c r="I79" s="55">
        <v>0</v>
      </c>
      <c r="J79" s="56">
        <v>0</v>
      </c>
      <c r="K79" s="57">
        <v>0.20999999999999999</v>
      </c>
      <c r="L79" s="58"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140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144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141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145</v>
      </c>
      <c r="D84" s="42"/>
      <c r="E84" s="42" t="s">
        <v>146</v>
      </c>
      <c r="F84" s="42" t="s">
        <v>7</v>
      </c>
      <c r="G84" s="43" t="s">
        <v>147</v>
      </c>
      <c r="H84" s="54">
        <v>326</v>
      </c>
      <c r="I84" s="55">
        <v>0</v>
      </c>
      <c r="J84" s="56">
        <v>0</v>
      </c>
      <c r="K84" s="57">
        <v>0.20999999999999999</v>
      </c>
      <c r="L84" s="58"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48</v>
      </c>
      <c r="C85" s="1"/>
      <c r="D85" s="1"/>
      <c r="E85" s="49" t="s">
        <v>148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149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52</v>
      </c>
      <c r="C87" s="1"/>
      <c r="D87" s="1"/>
      <c r="E87" s="49" t="s">
        <v>150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54</v>
      </c>
      <c r="C88" s="51"/>
      <c r="D88" s="51"/>
      <c r="E88" s="52" t="s">
        <v>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9</v>
      </c>
      <c r="D89" s="1"/>
      <c r="E89" s="59" t="s">
        <v>95</v>
      </c>
      <c r="F89" s="1"/>
      <c r="G89" s="60" t="s">
        <v>86</v>
      </c>
      <c r="H89" s="61">
        <v>0</v>
      </c>
      <c r="I89" s="60" t="s">
        <v>87</v>
      </c>
      <c r="J89" s="62">
        <f>(L89-H89)</f>
        <v>0</v>
      </c>
      <c r="K89" s="60" t="s">
        <v>88</v>
      </c>
      <c r="L89" s="63">
        <v>0</v>
      </c>
      <c r="M89" s="12"/>
      <c r="N89" s="2"/>
      <c r="O89" s="2"/>
      <c r="P89" s="2"/>
      <c r="Q89" s="33">
        <f>0+Q69+Q74+Q79+Q84</f>
        <v>0</v>
      </c>
      <c r="R89" s="27">
        <f>0+R69+R74+R79+R84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89</v>
      </c>
      <c r="H90" s="67">
        <v>0</v>
      </c>
      <c r="I90" s="66" t="s">
        <v>90</v>
      </c>
      <c r="J90" s="68">
        <v>0</v>
      </c>
      <c r="K90" s="66" t="s">
        <v>91</v>
      </c>
      <c r="L90" s="69">
        <v>0</v>
      </c>
      <c r="M90" s="12"/>
      <c r="N90" s="2"/>
      <c r="O90" s="2"/>
      <c r="P90" s="2"/>
      <c r="Q90" s="2"/>
    </row>
    <row r="91">
      <c r="A91" s="13"/>
      <c r="B91" s="4"/>
      <c r="C91" s="4"/>
      <c r="D91" s="4"/>
      <c r="E91" s="4"/>
      <c r="F91" s="4"/>
      <c r="G91" s="4"/>
      <c r="H91" s="70"/>
      <c r="I91" s="4"/>
      <c r="J91" s="70"/>
      <c r="K91" s="4"/>
      <c r="L91" s="4"/>
      <c r="M91" s="14"/>
      <c r="N91" s="2"/>
      <c r="O91" s="2"/>
      <c r="P91" s="2"/>
      <c r="Q91" s="2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"/>
      <c r="O92" s="2"/>
      <c r="P92" s="2"/>
      <c r="Q92" s="2"/>
    </row>
  </sheetData>
  <mergeCells count="6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4:C25"/>
    <mergeCell ref="B27:L27"/>
    <mergeCell ref="B29:D29"/>
    <mergeCell ref="B30:D30"/>
    <mergeCell ref="B31:D31"/>
    <mergeCell ref="B32:D32"/>
    <mergeCell ref="B35:L35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151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AVERAGE(J48,J126,J149,J157,J220,J228,J236,J304)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S48</f>
        <v>0</v>
      </c>
    </row>
    <row r="21">
      <c r="A21" s="9"/>
      <c r="B21" s="36">
        <v>1</v>
      </c>
      <c r="C21" s="1"/>
      <c r="D21" s="1"/>
      <c r="E21" s="37" t="s">
        <v>94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S126</f>
        <v>0</v>
      </c>
    </row>
    <row r="22">
      <c r="A22" s="9"/>
      <c r="B22" s="36">
        <v>2</v>
      </c>
      <c r="C22" s="1"/>
      <c r="D22" s="1"/>
      <c r="E22" s="37" t="s">
        <v>152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S149</f>
        <v>0</v>
      </c>
    </row>
    <row r="23">
      <c r="A23" s="9"/>
      <c r="B23" s="36">
        <v>4</v>
      </c>
      <c r="C23" s="1"/>
      <c r="D23" s="1"/>
      <c r="E23" s="37" t="s">
        <v>153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S157</f>
        <v>0</v>
      </c>
    </row>
    <row r="24">
      <c r="A24" s="9"/>
      <c r="B24" s="36">
        <v>5</v>
      </c>
      <c r="C24" s="1"/>
      <c r="D24" s="1"/>
      <c r="E24" s="37" t="s">
        <v>154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S220</f>
        <v>0</v>
      </c>
    </row>
    <row r="25">
      <c r="A25" s="9"/>
      <c r="B25" s="36">
        <v>7</v>
      </c>
      <c r="C25" s="1"/>
      <c r="D25" s="1"/>
      <c r="E25" s="37" t="s">
        <v>155</v>
      </c>
      <c r="F25" s="1"/>
      <c r="G25" s="1"/>
      <c r="H25" s="1"/>
      <c r="I25" s="1"/>
      <c r="J25" s="1"/>
      <c r="K25" s="38">
        <v>0</v>
      </c>
      <c r="L25" s="38">
        <v>0</v>
      </c>
      <c r="M25" s="72"/>
      <c r="N25" s="2"/>
      <c r="O25" s="2"/>
      <c r="P25" s="2"/>
      <c r="Q25" s="2"/>
      <c r="S25" s="27">
        <f>S228</f>
        <v>0</v>
      </c>
    </row>
    <row r="26">
      <c r="A26" s="9"/>
      <c r="B26" s="36">
        <v>8</v>
      </c>
      <c r="C26" s="1"/>
      <c r="D26" s="1"/>
      <c r="E26" s="37" t="s">
        <v>156</v>
      </c>
      <c r="F26" s="1"/>
      <c r="G26" s="1"/>
      <c r="H26" s="1"/>
      <c r="I26" s="1"/>
      <c r="J26" s="1"/>
      <c r="K26" s="38">
        <v>0</v>
      </c>
      <c r="L26" s="38">
        <v>0</v>
      </c>
      <c r="M26" s="72"/>
      <c r="N26" s="2"/>
      <c r="O26" s="2"/>
      <c r="P26" s="2"/>
      <c r="Q26" s="2"/>
      <c r="S26" s="27">
        <f>S236</f>
        <v>0</v>
      </c>
    </row>
    <row r="27">
      <c r="A27" s="9"/>
      <c r="B27" s="36">
        <v>9</v>
      </c>
      <c r="C27" s="1"/>
      <c r="D27" s="1"/>
      <c r="E27" s="37" t="s">
        <v>95</v>
      </c>
      <c r="F27" s="1"/>
      <c r="G27" s="1"/>
      <c r="H27" s="1"/>
      <c r="I27" s="1"/>
      <c r="J27" s="1"/>
      <c r="K27" s="38">
        <v>0</v>
      </c>
      <c r="L27" s="38">
        <v>0</v>
      </c>
      <c r="M27" s="72"/>
      <c r="N27" s="2"/>
      <c r="O27" s="2"/>
      <c r="P27" s="2"/>
      <c r="Q27" s="2"/>
      <c r="S27" s="27">
        <f>S304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4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33</v>
      </c>
      <c r="D31" s="34" t="s">
        <v>38</v>
      </c>
      <c r="E31" s="34" t="s">
        <v>34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17</v>
      </c>
      <c r="K31" s="35" t="s">
        <v>43</v>
      </c>
      <c r="L31" s="22" t="s">
        <v>18</v>
      </c>
      <c r="M31" s="72"/>
      <c r="N31" s="2"/>
      <c r="O31" s="2"/>
      <c r="P31" s="2"/>
      <c r="Q31" s="2"/>
    </row>
    <row r="32" ht="40" customHeight="1">
      <c r="A32" s="9"/>
      <c r="B32" s="39" t="s">
        <v>44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97</v>
      </c>
      <c r="D33" s="42">
        <v>1</v>
      </c>
      <c r="E33" s="42" t="s">
        <v>98</v>
      </c>
      <c r="F33" s="42" t="s">
        <v>7</v>
      </c>
      <c r="G33" s="43" t="s">
        <v>99</v>
      </c>
      <c r="H33" s="44">
        <v>2717.9499999999998</v>
      </c>
      <c r="I33" s="25">
        <v>0</v>
      </c>
      <c r="J33" s="45">
        <v>0</v>
      </c>
      <c r="K33" s="46">
        <v>0.20999999999999999</v>
      </c>
      <c r="L33" s="47"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48</v>
      </c>
      <c r="C34" s="1"/>
      <c r="D34" s="1"/>
      <c r="E34" s="49" t="s">
        <v>100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50</v>
      </c>
      <c r="C35" s="1"/>
      <c r="D35" s="1"/>
      <c r="E35" s="49" t="s">
        <v>157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52</v>
      </c>
      <c r="C36" s="1"/>
      <c r="D36" s="1"/>
      <c r="E36" s="49" t="s">
        <v>102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2</v>
      </c>
      <c r="C38" s="42" t="s">
        <v>97</v>
      </c>
      <c r="D38" s="42">
        <v>2</v>
      </c>
      <c r="E38" s="42" t="s">
        <v>98</v>
      </c>
      <c r="F38" s="42" t="s">
        <v>7</v>
      </c>
      <c r="G38" s="43" t="s">
        <v>99</v>
      </c>
      <c r="H38" s="54">
        <v>1049.1800000000001</v>
      </c>
      <c r="I38" s="55">
        <v>0</v>
      </c>
      <c r="J38" s="56">
        <v>0</v>
      </c>
      <c r="K38" s="57">
        <v>0.20999999999999999</v>
      </c>
      <c r="L38" s="58"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158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159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102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97</v>
      </c>
      <c r="D43" s="42">
        <v>3</v>
      </c>
      <c r="E43" s="42" t="s">
        <v>98</v>
      </c>
      <c r="F43" s="42" t="s">
        <v>7</v>
      </c>
      <c r="G43" s="43" t="s">
        <v>99</v>
      </c>
      <c r="H43" s="54">
        <v>229.249</v>
      </c>
      <c r="I43" s="55">
        <v>0</v>
      </c>
      <c r="J43" s="56">
        <v>0</v>
      </c>
      <c r="K43" s="57">
        <v>0.20999999999999999</v>
      </c>
      <c r="L43" s="58"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48</v>
      </c>
      <c r="C44" s="1"/>
      <c r="D44" s="1"/>
      <c r="E44" s="49" t="s">
        <v>160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50</v>
      </c>
      <c r="C45" s="1"/>
      <c r="D45" s="1"/>
      <c r="E45" s="49" t="s">
        <v>161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52</v>
      </c>
      <c r="C46" s="1"/>
      <c r="D46" s="1"/>
      <c r="E46" s="49" t="s">
        <v>102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59">
        <v>0</v>
      </c>
      <c r="D48" s="1"/>
      <c r="E48" s="59" t="s">
        <v>35</v>
      </c>
      <c r="F48" s="1"/>
      <c r="G48" s="60" t="s">
        <v>86</v>
      </c>
      <c r="H48" s="61">
        <v>0</v>
      </c>
      <c r="I48" s="60" t="s">
        <v>87</v>
      </c>
      <c r="J48" s="62">
        <f>(L48-H48)</f>
        <v>0</v>
      </c>
      <c r="K48" s="60" t="s">
        <v>88</v>
      </c>
      <c r="L48" s="63">
        <v>0</v>
      </c>
      <c r="M48" s="12"/>
      <c r="N48" s="2"/>
      <c r="O48" s="2"/>
      <c r="P48" s="2"/>
      <c r="Q48" s="33">
        <f>0+Q33+Q38+Q43</f>
        <v>0</v>
      </c>
      <c r="R48" s="27">
        <f>0+R33+R38+R43</f>
        <v>0</v>
      </c>
      <c r="S48" s="64">
        <f>Q48*(1+J48)+R48</f>
        <v>0</v>
      </c>
    </row>
    <row r="49" thickTop="1" thickBot="1" ht="25" customHeight="1">
      <c r="A49" s="9"/>
      <c r="B49" s="65"/>
      <c r="C49" s="65"/>
      <c r="D49" s="65"/>
      <c r="E49" s="65"/>
      <c r="F49" s="65"/>
      <c r="G49" s="66" t="s">
        <v>89</v>
      </c>
      <c r="H49" s="67">
        <v>0</v>
      </c>
      <c r="I49" s="66" t="s">
        <v>90</v>
      </c>
      <c r="J49" s="68">
        <v>0</v>
      </c>
      <c r="K49" s="66" t="s">
        <v>91</v>
      </c>
      <c r="L49" s="69">
        <v>0</v>
      </c>
      <c r="M49" s="12"/>
      <c r="N49" s="2"/>
      <c r="O49" s="2"/>
      <c r="P49" s="2"/>
      <c r="Q49" s="2"/>
    </row>
    <row r="50" ht="40" customHeight="1">
      <c r="A50" s="9"/>
      <c r="B50" s="73" t="s">
        <v>103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1">
        <v>4</v>
      </c>
      <c r="C51" s="42" t="s">
        <v>162</v>
      </c>
      <c r="D51" s="42"/>
      <c r="E51" s="42" t="s">
        <v>163</v>
      </c>
      <c r="F51" s="42" t="s">
        <v>7</v>
      </c>
      <c r="G51" s="43" t="s">
        <v>123</v>
      </c>
      <c r="H51" s="44">
        <v>11.6</v>
      </c>
      <c r="I51" s="25">
        <v>0</v>
      </c>
      <c r="J51" s="45">
        <v>0</v>
      </c>
      <c r="K51" s="46">
        <v>0.20999999999999999</v>
      </c>
      <c r="L51" s="47"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164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165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166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167</v>
      </c>
      <c r="D56" s="42"/>
      <c r="E56" s="42" t="s">
        <v>168</v>
      </c>
      <c r="F56" s="42" t="s">
        <v>7</v>
      </c>
      <c r="G56" s="43" t="s">
        <v>106</v>
      </c>
      <c r="H56" s="54">
        <v>7.5</v>
      </c>
      <c r="I56" s="55">
        <v>0</v>
      </c>
      <c r="J56" s="56">
        <v>0</v>
      </c>
      <c r="K56" s="57">
        <v>0.20999999999999999</v>
      </c>
      <c r="L56" s="58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164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169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170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171</v>
      </c>
      <c r="D61" s="42"/>
      <c r="E61" s="42" t="s">
        <v>172</v>
      </c>
      <c r="F61" s="42" t="s">
        <v>7</v>
      </c>
      <c r="G61" s="43" t="s">
        <v>123</v>
      </c>
      <c r="H61" s="54">
        <v>476.89999999999998</v>
      </c>
      <c r="I61" s="55">
        <v>0</v>
      </c>
      <c r="J61" s="56">
        <v>0</v>
      </c>
      <c r="K61" s="57">
        <v>0.20999999999999999</v>
      </c>
      <c r="L61" s="58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173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174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166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7</v>
      </c>
      <c r="C66" s="42" t="s">
        <v>175</v>
      </c>
      <c r="D66" s="42"/>
      <c r="E66" s="42" t="s">
        <v>176</v>
      </c>
      <c r="F66" s="42" t="s">
        <v>7</v>
      </c>
      <c r="G66" s="43" t="s">
        <v>123</v>
      </c>
      <c r="H66" s="54">
        <v>1.8</v>
      </c>
      <c r="I66" s="55">
        <v>0</v>
      </c>
      <c r="J66" s="56">
        <v>0</v>
      </c>
      <c r="K66" s="57">
        <v>0.20999999999999999</v>
      </c>
      <c r="L66" s="58"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164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177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166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8</v>
      </c>
      <c r="C71" s="42" t="s">
        <v>178</v>
      </c>
      <c r="D71" s="42"/>
      <c r="E71" s="42" t="s">
        <v>179</v>
      </c>
      <c r="F71" s="42" t="s">
        <v>7</v>
      </c>
      <c r="G71" s="43" t="s">
        <v>147</v>
      </c>
      <c r="H71" s="54">
        <v>8</v>
      </c>
      <c r="I71" s="55">
        <v>0</v>
      </c>
      <c r="J71" s="56">
        <v>0</v>
      </c>
      <c r="K71" s="57">
        <v>0.20999999999999999</v>
      </c>
      <c r="L71" s="58"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164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180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166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9</v>
      </c>
      <c r="C76" s="42" t="s">
        <v>181</v>
      </c>
      <c r="D76" s="42"/>
      <c r="E76" s="42" t="s">
        <v>182</v>
      </c>
      <c r="F76" s="42" t="s">
        <v>7</v>
      </c>
      <c r="G76" s="43" t="s">
        <v>123</v>
      </c>
      <c r="H76" s="54">
        <v>181.19999999999999</v>
      </c>
      <c r="I76" s="55">
        <v>0</v>
      </c>
      <c r="J76" s="56">
        <v>0</v>
      </c>
      <c r="K76" s="57">
        <v>0.20999999999999999</v>
      </c>
      <c r="L76" s="58"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48</v>
      </c>
      <c r="C77" s="1"/>
      <c r="D77" s="1"/>
      <c r="E77" s="49" t="s">
        <v>183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50</v>
      </c>
      <c r="C78" s="1"/>
      <c r="D78" s="1"/>
      <c r="E78" s="49" t="s">
        <v>184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52</v>
      </c>
      <c r="C79" s="1"/>
      <c r="D79" s="1"/>
      <c r="E79" s="49" t="s">
        <v>166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10</v>
      </c>
      <c r="C81" s="42" t="s">
        <v>185</v>
      </c>
      <c r="D81" s="42"/>
      <c r="E81" s="42" t="s">
        <v>186</v>
      </c>
      <c r="F81" s="42" t="s">
        <v>7</v>
      </c>
      <c r="G81" s="43" t="s">
        <v>123</v>
      </c>
      <c r="H81" s="54">
        <v>1339</v>
      </c>
      <c r="I81" s="55">
        <v>0</v>
      </c>
      <c r="J81" s="56">
        <v>0</v>
      </c>
      <c r="K81" s="57">
        <v>0.20999999999999999</v>
      </c>
      <c r="L81" s="58"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48</v>
      </c>
      <c r="C82" s="1"/>
      <c r="D82" s="1"/>
      <c r="E82" s="49" t="s">
        <v>187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50</v>
      </c>
      <c r="C83" s="1"/>
      <c r="D83" s="1"/>
      <c r="E83" s="49" t="s">
        <v>188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52</v>
      </c>
      <c r="C84" s="1"/>
      <c r="D84" s="1"/>
      <c r="E84" s="49" t="s">
        <v>189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11</v>
      </c>
      <c r="C86" s="42" t="s">
        <v>190</v>
      </c>
      <c r="D86" s="42"/>
      <c r="E86" s="42" t="s">
        <v>191</v>
      </c>
      <c r="F86" s="42" t="s">
        <v>7</v>
      </c>
      <c r="G86" s="43" t="s">
        <v>123</v>
      </c>
      <c r="H86" s="54">
        <v>58.5</v>
      </c>
      <c r="I86" s="55">
        <v>0</v>
      </c>
      <c r="J86" s="56">
        <v>0</v>
      </c>
      <c r="K86" s="57">
        <v>0.20999999999999999</v>
      </c>
      <c r="L86" s="58"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48</v>
      </c>
      <c r="C87" s="1"/>
      <c r="D87" s="1"/>
      <c r="E87" s="49" t="s">
        <v>192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50</v>
      </c>
      <c r="C88" s="1"/>
      <c r="D88" s="1"/>
      <c r="E88" s="49" t="s">
        <v>193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52</v>
      </c>
      <c r="C89" s="1"/>
      <c r="D89" s="1"/>
      <c r="E89" s="49" t="s">
        <v>194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12</v>
      </c>
      <c r="C91" s="42" t="s">
        <v>195</v>
      </c>
      <c r="D91" s="42"/>
      <c r="E91" s="42" t="s">
        <v>196</v>
      </c>
      <c r="F91" s="42" t="s">
        <v>7</v>
      </c>
      <c r="G91" s="43" t="s">
        <v>123</v>
      </c>
      <c r="H91" s="54">
        <v>49.899999999999999</v>
      </c>
      <c r="I91" s="55">
        <v>0</v>
      </c>
      <c r="J91" s="56">
        <v>0</v>
      </c>
      <c r="K91" s="57">
        <v>0.20999999999999999</v>
      </c>
      <c r="L91" s="58"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48</v>
      </c>
      <c r="C92" s="1"/>
      <c r="D92" s="1"/>
      <c r="E92" s="49" t="s">
        <v>197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50</v>
      </c>
      <c r="C93" s="1"/>
      <c r="D93" s="1"/>
      <c r="E93" s="49" t="s">
        <v>198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52</v>
      </c>
      <c r="C94" s="1"/>
      <c r="D94" s="1"/>
      <c r="E94" s="49" t="s">
        <v>199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>
      <c r="A96" s="9"/>
      <c r="B96" s="41">
        <v>13</v>
      </c>
      <c r="C96" s="42" t="s">
        <v>127</v>
      </c>
      <c r="D96" s="42"/>
      <c r="E96" s="42" t="s">
        <v>128</v>
      </c>
      <c r="F96" s="42" t="s">
        <v>7</v>
      </c>
      <c r="G96" s="43" t="s">
        <v>123</v>
      </c>
      <c r="H96" s="54">
        <v>1430.5</v>
      </c>
      <c r="I96" s="55">
        <v>0</v>
      </c>
      <c r="J96" s="56">
        <v>0</v>
      </c>
      <c r="K96" s="57">
        <v>0.20999999999999999</v>
      </c>
      <c r="L96" s="58"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48" t="s">
        <v>48</v>
      </c>
      <c r="C97" s="1"/>
      <c r="D97" s="1"/>
      <c r="E97" s="49" t="s">
        <v>200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50</v>
      </c>
      <c r="C98" s="1"/>
      <c r="D98" s="1"/>
      <c r="E98" s="49" t="s">
        <v>201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52</v>
      </c>
      <c r="C99" s="1"/>
      <c r="D99" s="1"/>
      <c r="E99" s="49" t="s">
        <v>131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>
      <c r="A101" s="9"/>
      <c r="B101" s="41">
        <v>14</v>
      </c>
      <c r="C101" s="42" t="s">
        <v>202</v>
      </c>
      <c r="D101" s="42"/>
      <c r="E101" s="42" t="s">
        <v>203</v>
      </c>
      <c r="F101" s="42" t="s">
        <v>7</v>
      </c>
      <c r="G101" s="43" t="s">
        <v>123</v>
      </c>
      <c r="H101" s="54">
        <v>25</v>
      </c>
      <c r="I101" s="55">
        <v>0</v>
      </c>
      <c r="J101" s="56">
        <v>0</v>
      </c>
      <c r="K101" s="57">
        <v>0.20999999999999999</v>
      </c>
      <c r="L101" s="58"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48</v>
      </c>
      <c r="C102" s="1"/>
      <c r="D102" s="1"/>
      <c r="E102" s="49" t="s">
        <v>204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50</v>
      </c>
      <c r="C103" s="1"/>
      <c r="D103" s="1"/>
      <c r="E103" s="49" t="s">
        <v>205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52</v>
      </c>
      <c r="C104" s="1"/>
      <c r="D104" s="1"/>
      <c r="E104" s="49" t="s">
        <v>206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15</v>
      </c>
      <c r="C106" s="42" t="s">
        <v>207</v>
      </c>
      <c r="D106" s="42"/>
      <c r="E106" s="42" t="s">
        <v>208</v>
      </c>
      <c r="F106" s="42" t="s">
        <v>7</v>
      </c>
      <c r="G106" s="43" t="s">
        <v>106</v>
      </c>
      <c r="H106" s="54">
        <v>2065.25</v>
      </c>
      <c r="I106" s="55">
        <v>0</v>
      </c>
      <c r="J106" s="56">
        <v>0</v>
      </c>
      <c r="K106" s="57">
        <v>0.20999999999999999</v>
      </c>
      <c r="L106" s="58"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48</v>
      </c>
      <c r="C107" s="1"/>
      <c r="D107" s="1"/>
      <c r="E107" s="49" t="s">
        <v>7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50</v>
      </c>
      <c r="C108" s="1"/>
      <c r="D108" s="1"/>
      <c r="E108" s="49" t="s">
        <v>209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52</v>
      </c>
      <c r="C109" s="1"/>
      <c r="D109" s="1"/>
      <c r="E109" s="49" t="s">
        <v>210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16</v>
      </c>
      <c r="C111" s="42" t="s">
        <v>211</v>
      </c>
      <c r="D111" s="42"/>
      <c r="E111" s="42" t="s">
        <v>212</v>
      </c>
      <c r="F111" s="42" t="s">
        <v>7</v>
      </c>
      <c r="G111" s="43" t="s">
        <v>106</v>
      </c>
      <c r="H111" s="54">
        <v>585</v>
      </c>
      <c r="I111" s="55">
        <v>0</v>
      </c>
      <c r="J111" s="56">
        <v>0</v>
      </c>
      <c r="K111" s="57">
        <v>0.20999999999999999</v>
      </c>
      <c r="L111" s="58"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48</v>
      </c>
      <c r="C112" s="1"/>
      <c r="D112" s="1"/>
      <c r="E112" s="49" t="s">
        <v>213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50</v>
      </c>
      <c r="C113" s="1"/>
      <c r="D113" s="1"/>
      <c r="E113" s="49" t="s">
        <v>214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215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17</v>
      </c>
      <c r="C116" s="42" t="s">
        <v>216</v>
      </c>
      <c r="D116" s="42"/>
      <c r="E116" s="42" t="s">
        <v>217</v>
      </c>
      <c r="F116" s="42" t="s">
        <v>7</v>
      </c>
      <c r="G116" s="43" t="s">
        <v>106</v>
      </c>
      <c r="H116" s="54">
        <v>585</v>
      </c>
      <c r="I116" s="55">
        <v>0</v>
      </c>
      <c r="J116" s="56">
        <v>0</v>
      </c>
      <c r="K116" s="57">
        <v>0.20999999999999999</v>
      </c>
      <c r="L116" s="58"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48</v>
      </c>
      <c r="C117" s="1"/>
      <c r="D117" s="1"/>
      <c r="E117" s="49" t="s">
        <v>218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50</v>
      </c>
      <c r="C118" s="1"/>
      <c r="D118" s="1"/>
      <c r="E118" s="49" t="s">
        <v>219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52</v>
      </c>
      <c r="C119" s="1"/>
      <c r="D119" s="1"/>
      <c r="E119" s="49" t="s">
        <v>220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>
      <c r="A121" s="9"/>
      <c r="B121" s="41">
        <v>18</v>
      </c>
      <c r="C121" s="42" t="s">
        <v>221</v>
      </c>
      <c r="D121" s="42"/>
      <c r="E121" s="42" t="s">
        <v>222</v>
      </c>
      <c r="F121" s="42" t="s">
        <v>7</v>
      </c>
      <c r="G121" s="43" t="s">
        <v>83</v>
      </c>
      <c r="H121" s="54">
        <v>10</v>
      </c>
      <c r="I121" s="55">
        <v>0</v>
      </c>
      <c r="J121" s="56">
        <v>0</v>
      </c>
      <c r="K121" s="57">
        <v>0.20999999999999999</v>
      </c>
      <c r="L121" s="58"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48" t="s">
        <v>48</v>
      </c>
      <c r="C122" s="1"/>
      <c r="D122" s="1"/>
      <c r="E122" s="49" t="s">
        <v>223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50</v>
      </c>
      <c r="C123" s="1"/>
      <c r="D123" s="1"/>
      <c r="E123" s="49" t="s">
        <v>224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52</v>
      </c>
      <c r="C124" s="1"/>
      <c r="D124" s="1"/>
      <c r="E124" s="49" t="s">
        <v>225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59">
        <v>1</v>
      </c>
      <c r="D126" s="1"/>
      <c r="E126" s="59" t="s">
        <v>94</v>
      </c>
      <c r="F126" s="1"/>
      <c r="G126" s="60" t="s">
        <v>86</v>
      </c>
      <c r="H126" s="61">
        <v>0</v>
      </c>
      <c r="I126" s="60" t="s">
        <v>87</v>
      </c>
      <c r="J126" s="62">
        <f>(L126-H126)</f>
        <v>0</v>
      </c>
      <c r="K126" s="60" t="s">
        <v>88</v>
      </c>
      <c r="L126" s="63">
        <v>0</v>
      </c>
      <c r="M126" s="12"/>
      <c r="N126" s="2"/>
      <c r="O126" s="2"/>
      <c r="P126" s="2"/>
      <c r="Q126" s="33">
        <f>0+Q51+Q56+Q61+Q66+Q71+Q76+Q81+Q86+Q91+Q96+Q101+Q106+Q111+Q116+Q121</f>
        <v>0</v>
      </c>
      <c r="R126" s="27">
        <f>0+R51+R56+R61+R66+R71+R76+R81+R86+R91+R96+R101+R106+R111+R116+R121</f>
        <v>0</v>
      </c>
      <c r="S126" s="64">
        <f>Q126*(1+J126)+R126</f>
        <v>0</v>
      </c>
    </row>
    <row r="127" thickTop="1" thickBot="1" ht="25" customHeight="1">
      <c r="A127" s="9"/>
      <c r="B127" s="65"/>
      <c r="C127" s="65"/>
      <c r="D127" s="65"/>
      <c r="E127" s="65"/>
      <c r="F127" s="65"/>
      <c r="G127" s="66" t="s">
        <v>89</v>
      </c>
      <c r="H127" s="67">
        <v>0</v>
      </c>
      <c r="I127" s="66" t="s">
        <v>90</v>
      </c>
      <c r="J127" s="68">
        <v>0</v>
      </c>
      <c r="K127" s="66" t="s">
        <v>91</v>
      </c>
      <c r="L127" s="69">
        <v>0</v>
      </c>
      <c r="M127" s="12"/>
      <c r="N127" s="2"/>
      <c r="O127" s="2"/>
      <c r="P127" s="2"/>
      <c r="Q127" s="2"/>
    </row>
    <row r="128" ht="40" customHeight="1">
      <c r="A128" s="9"/>
      <c r="B128" s="73" t="s">
        <v>226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1">
        <v>19</v>
      </c>
      <c r="C129" s="42" t="s">
        <v>227</v>
      </c>
      <c r="D129" s="42"/>
      <c r="E129" s="42" t="s">
        <v>228</v>
      </c>
      <c r="F129" s="42" t="s">
        <v>7</v>
      </c>
      <c r="G129" s="43" t="s">
        <v>106</v>
      </c>
      <c r="H129" s="44">
        <v>374.39999999999998</v>
      </c>
      <c r="I129" s="25">
        <v>0</v>
      </c>
      <c r="J129" s="45">
        <v>0</v>
      </c>
      <c r="K129" s="46">
        <v>0.20999999999999999</v>
      </c>
      <c r="L129" s="47"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48" t="s">
        <v>48</v>
      </c>
      <c r="C130" s="1"/>
      <c r="D130" s="1"/>
      <c r="E130" s="49" t="s">
        <v>229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50</v>
      </c>
      <c r="C131" s="1"/>
      <c r="D131" s="1"/>
      <c r="E131" s="49" t="s">
        <v>230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52</v>
      </c>
      <c r="C132" s="1"/>
      <c r="D132" s="1"/>
      <c r="E132" s="49" t="s">
        <v>231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>
      <c r="A133" s="9"/>
      <c r="B133" s="50" t="s">
        <v>54</v>
      </c>
      <c r="C133" s="51"/>
      <c r="D133" s="51"/>
      <c r="E133" s="52" t="s">
        <v>55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>
      <c r="A134" s="9"/>
      <c r="B134" s="41">
        <v>20</v>
      </c>
      <c r="C134" s="42" t="s">
        <v>232</v>
      </c>
      <c r="D134" s="42" t="s">
        <v>7</v>
      </c>
      <c r="E134" s="42" t="s">
        <v>233</v>
      </c>
      <c r="F134" s="42" t="s">
        <v>7</v>
      </c>
      <c r="G134" s="43" t="s">
        <v>147</v>
      </c>
      <c r="H134" s="54">
        <v>208</v>
      </c>
      <c r="I134" s="55">
        <v>0</v>
      </c>
      <c r="J134" s="56">
        <v>0</v>
      </c>
      <c r="K134" s="57">
        <v>0.20999999999999999</v>
      </c>
      <c r="L134" s="58"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48</v>
      </c>
      <c r="C135" s="1"/>
      <c r="D135" s="1"/>
      <c r="E135" s="49" t="s">
        <v>234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50</v>
      </c>
      <c r="C136" s="1"/>
      <c r="D136" s="1"/>
      <c r="E136" s="49" t="s">
        <v>235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52</v>
      </c>
      <c r="C137" s="1"/>
      <c r="D137" s="1"/>
      <c r="E137" s="49" t="s">
        <v>236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>
      <c r="A138" s="9"/>
      <c r="B138" s="50" t="s">
        <v>54</v>
      </c>
      <c r="C138" s="51"/>
      <c r="D138" s="51"/>
      <c r="E138" s="52" t="s">
        <v>55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>
      <c r="A139" s="9"/>
      <c r="B139" s="41">
        <v>21</v>
      </c>
      <c r="C139" s="42" t="s">
        <v>237</v>
      </c>
      <c r="D139" s="42" t="s">
        <v>7</v>
      </c>
      <c r="E139" s="42" t="s">
        <v>238</v>
      </c>
      <c r="F139" s="42" t="s">
        <v>7</v>
      </c>
      <c r="G139" s="43" t="s">
        <v>106</v>
      </c>
      <c r="H139" s="54">
        <v>540</v>
      </c>
      <c r="I139" s="55">
        <v>0</v>
      </c>
      <c r="J139" s="56">
        <v>0</v>
      </c>
      <c r="K139" s="57">
        <v>0.20999999999999999</v>
      </c>
      <c r="L139" s="58"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48" t="s">
        <v>48</v>
      </c>
      <c r="C140" s="1"/>
      <c r="D140" s="1"/>
      <c r="E140" s="49" t="s">
        <v>239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50</v>
      </c>
      <c r="C141" s="1"/>
      <c r="D141" s="1"/>
      <c r="E141" s="49" t="s">
        <v>240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52</v>
      </c>
      <c r="C142" s="1"/>
      <c r="D142" s="1"/>
      <c r="E142" s="49" t="s">
        <v>241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thickBot="1">
      <c r="A143" s="9"/>
      <c r="B143" s="50" t="s">
        <v>54</v>
      </c>
      <c r="C143" s="51"/>
      <c r="D143" s="51"/>
      <c r="E143" s="52" t="s">
        <v>55</v>
      </c>
      <c r="F143" s="51"/>
      <c r="G143" s="51"/>
      <c r="H143" s="53"/>
      <c r="I143" s="51"/>
      <c r="J143" s="53"/>
      <c r="K143" s="51"/>
      <c r="L143" s="51"/>
      <c r="M143" s="12"/>
      <c r="N143" s="2"/>
      <c r="O143" s="2"/>
      <c r="P143" s="2"/>
      <c r="Q143" s="2"/>
    </row>
    <row r="144" thickTop="1">
      <c r="A144" s="9"/>
      <c r="B144" s="41">
        <v>22</v>
      </c>
      <c r="C144" s="42" t="s">
        <v>242</v>
      </c>
      <c r="D144" s="42" t="s">
        <v>7</v>
      </c>
      <c r="E144" s="42" t="s">
        <v>243</v>
      </c>
      <c r="F144" s="42" t="s">
        <v>7</v>
      </c>
      <c r="G144" s="43" t="s">
        <v>106</v>
      </c>
      <c r="H144" s="54">
        <v>540</v>
      </c>
      <c r="I144" s="55">
        <v>0</v>
      </c>
      <c r="J144" s="56">
        <v>0</v>
      </c>
      <c r="K144" s="57">
        <v>0.20999999999999999</v>
      </c>
      <c r="L144" s="58"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48" t="s">
        <v>48</v>
      </c>
      <c r="C145" s="1"/>
      <c r="D145" s="1"/>
      <c r="E145" s="49" t="s">
        <v>244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50</v>
      </c>
      <c r="C146" s="1"/>
      <c r="D146" s="1"/>
      <c r="E146" s="49" t="s">
        <v>240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52</v>
      </c>
      <c r="C147" s="1"/>
      <c r="D147" s="1"/>
      <c r="E147" s="49" t="s">
        <v>245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54</v>
      </c>
      <c r="C148" s="51"/>
      <c r="D148" s="51"/>
      <c r="E148" s="52" t="s">
        <v>55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 thickBot="1" ht="25" customHeight="1">
      <c r="A149" s="9"/>
      <c r="B149" s="1"/>
      <c r="C149" s="59">
        <v>2</v>
      </c>
      <c r="D149" s="1"/>
      <c r="E149" s="59" t="s">
        <v>152</v>
      </c>
      <c r="F149" s="1"/>
      <c r="G149" s="60" t="s">
        <v>86</v>
      </c>
      <c r="H149" s="61">
        <v>0</v>
      </c>
      <c r="I149" s="60" t="s">
        <v>87</v>
      </c>
      <c r="J149" s="62">
        <f>(L149-H149)</f>
        <v>0</v>
      </c>
      <c r="K149" s="60" t="s">
        <v>88</v>
      </c>
      <c r="L149" s="63">
        <v>0</v>
      </c>
      <c r="M149" s="12"/>
      <c r="N149" s="2"/>
      <c r="O149" s="2"/>
      <c r="P149" s="2"/>
      <c r="Q149" s="33">
        <f>0+Q129+Q134+Q139+Q144</f>
        <v>0</v>
      </c>
      <c r="R149" s="27">
        <f>0+R129+R134+R139+R144</f>
        <v>0</v>
      </c>
      <c r="S149" s="64">
        <f>Q149*(1+J149)+R149</f>
        <v>0</v>
      </c>
    </row>
    <row r="150" thickTop="1" thickBot="1" ht="25" customHeight="1">
      <c r="A150" s="9"/>
      <c r="B150" s="65"/>
      <c r="C150" s="65"/>
      <c r="D150" s="65"/>
      <c r="E150" s="65"/>
      <c r="F150" s="65"/>
      <c r="G150" s="66" t="s">
        <v>89</v>
      </c>
      <c r="H150" s="67">
        <v>0</v>
      </c>
      <c r="I150" s="66" t="s">
        <v>90</v>
      </c>
      <c r="J150" s="68">
        <v>0</v>
      </c>
      <c r="K150" s="66" t="s">
        <v>91</v>
      </c>
      <c r="L150" s="69">
        <v>0</v>
      </c>
      <c r="M150" s="12"/>
      <c r="N150" s="2"/>
      <c r="O150" s="2"/>
      <c r="P150" s="2"/>
      <c r="Q150" s="2"/>
    </row>
    <row r="151" ht="40" customHeight="1">
      <c r="A151" s="9"/>
      <c r="B151" s="73" t="s">
        <v>246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1">
        <v>23</v>
      </c>
      <c r="C152" s="42" t="s">
        <v>247</v>
      </c>
      <c r="D152" s="42" t="s">
        <v>7</v>
      </c>
      <c r="E152" s="42" t="s">
        <v>248</v>
      </c>
      <c r="F152" s="42" t="s">
        <v>7</v>
      </c>
      <c r="G152" s="43" t="s">
        <v>123</v>
      </c>
      <c r="H152" s="44">
        <v>61.415999999999997</v>
      </c>
      <c r="I152" s="25">
        <v>0</v>
      </c>
      <c r="J152" s="45">
        <v>0</v>
      </c>
      <c r="K152" s="46">
        <v>0.20999999999999999</v>
      </c>
      <c r="L152" s="47"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48</v>
      </c>
      <c r="C153" s="1"/>
      <c r="D153" s="1"/>
      <c r="E153" s="49" t="s">
        <v>249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50</v>
      </c>
      <c r="C154" s="1"/>
      <c r="D154" s="1"/>
      <c r="E154" s="49" t="s">
        <v>250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52</v>
      </c>
      <c r="C155" s="1"/>
      <c r="D155" s="1"/>
      <c r="E155" s="49" t="s">
        <v>251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54</v>
      </c>
      <c r="C156" s="51"/>
      <c r="D156" s="51"/>
      <c r="E156" s="52" t="s">
        <v>55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59">
        <v>4</v>
      </c>
      <c r="D157" s="1"/>
      <c r="E157" s="59" t="s">
        <v>153</v>
      </c>
      <c r="F157" s="1"/>
      <c r="G157" s="60" t="s">
        <v>86</v>
      </c>
      <c r="H157" s="61">
        <v>0</v>
      </c>
      <c r="I157" s="60" t="s">
        <v>87</v>
      </c>
      <c r="J157" s="62">
        <f>(L157-H157)</f>
        <v>0</v>
      </c>
      <c r="K157" s="60" t="s">
        <v>88</v>
      </c>
      <c r="L157" s="63">
        <v>0</v>
      </c>
      <c r="M157" s="12"/>
      <c r="N157" s="2"/>
      <c r="O157" s="2"/>
      <c r="P157" s="2"/>
      <c r="Q157" s="33">
        <f>0+Q152</f>
        <v>0</v>
      </c>
      <c r="R157" s="27">
        <f>0+R152</f>
        <v>0</v>
      </c>
      <c r="S157" s="64">
        <f>Q157*(1+J157)+R157</f>
        <v>0</v>
      </c>
    </row>
    <row r="158" thickTop="1" thickBot="1" ht="25" customHeight="1">
      <c r="A158" s="9"/>
      <c r="B158" s="65"/>
      <c r="C158" s="65"/>
      <c r="D158" s="65"/>
      <c r="E158" s="65"/>
      <c r="F158" s="65"/>
      <c r="G158" s="66" t="s">
        <v>89</v>
      </c>
      <c r="H158" s="67">
        <v>0</v>
      </c>
      <c r="I158" s="66" t="s">
        <v>90</v>
      </c>
      <c r="J158" s="68">
        <v>0</v>
      </c>
      <c r="K158" s="66" t="s">
        <v>91</v>
      </c>
      <c r="L158" s="69">
        <v>0</v>
      </c>
      <c r="M158" s="12"/>
      <c r="N158" s="2"/>
      <c r="O158" s="2"/>
      <c r="P158" s="2"/>
      <c r="Q158" s="2"/>
    </row>
    <row r="159" ht="40" customHeight="1">
      <c r="A159" s="9"/>
      <c r="B159" s="73" t="s">
        <v>252</v>
      </c>
      <c r="C159" s="1"/>
      <c r="D159" s="1"/>
      <c r="E159" s="1"/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1">
        <v>24</v>
      </c>
      <c r="C160" s="42" t="s">
        <v>253</v>
      </c>
      <c r="D160" s="42"/>
      <c r="E160" s="42" t="s">
        <v>254</v>
      </c>
      <c r="F160" s="42" t="s">
        <v>7</v>
      </c>
      <c r="G160" s="43" t="s">
        <v>123</v>
      </c>
      <c r="H160" s="44">
        <v>300.35000000000002</v>
      </c>
      <c r="I160" s="25">
        <v>0</v>
      </c>
      <c r="J160" s="45">
        <v>0</v>
      </c>
      <c r="K160" s="46">
        <v>0.20999999999999999</v>
      </c>
      <c r="L160" s="47"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48</v>
      </c>
      <c r="C161" s="1"/>
      <c r="D161" s="1"/>
      <c r="E161" s="49" t="s">
        <v>255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50</v>
      </c>
      <c r="C162" s="1"/>
      <c r="D162" s="1"/>
      <c r="E162" s="49" t="s">
        <v>256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52</v>
      </c>
      <c r="C163" s="1"/>
      <c r="D163" s="1"/>
      <c r="E163" s="49" t="s">
        <v>257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54</v>
      </c>
      <c r="C164" s="51"/>
      <c r="D164" s="51"/>
      <c r="E164" s="52" t="s">
        <v>55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>
      <c r="A165" s="9"/>
      <c r="B165" s="41">
        <v>25</v>
      </c>
      <c r="C165" s="42" t="s">
        <v>258</v>
      </c>
      <c r="D165" s="42">
        <v>1</v>
      </c>
      <c r="E165" s="42" t="s">
        <v>259</v>
      </c>
      <c r="F165" s="42" t="s">
        <v>7</v>
      </c>
      <c r="G165" s="43" t="s">
        <v>106</v>
      </c>
      <c r="H165" s="54">
        <v>1805</v>
      </c>
      <c r="I165" s="55">
        <v>0</v>
      </c>
      <c r="J165" s="56">
        <v>0</v>
      </c>
      <c r="K165" s="57">
        <v>0.20999999999999999</v>
      </c>
      <c r="L165" s="58"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48" t="s">
        <v>48</v>
      </c>
      <c r="C166" s="1"/>
      <c r="D166" s="1"/>
      <c r="E166" s="49" t="s">
        <v>260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50</v>
      </c>
      <c r="C167" s="1"/>
      <c r="D167" s="1"/>
      <c r="E167" s="49" t="s">
        <v>261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52</v>
      </c>
      <c r="C168" s="1"/>
      <c r="D168" s="1"/>
      <c r="E168" s="49" t="s">
        <v>257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>
      <c r="A169" s="9"/>
      <c r="B169" s="50" t="s">
        <v>54</v>
      </c>
      <c r="C169" s="51"/>
      <c r="D169" s="51"/>
      <c r="E169" s="52" t="s">
        <v>55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>
      <c r="A170" s="9"/>
      <c r="B170" s="41">
        <v>26</v>
      </c>
      <c r="C170" s="42" t="s">
        <v>258</v>
      </c>
      <c r="D170" s="42">
        <v>2</v>
      </c>
      <c r="E170" s="42" t="s">
        <v>259</v>
      </c>
      <c r="F170" s="42" t="s">
        <v>7</v>
      </c>
      <c r="G170" s="43" t="s">
        <v>106</v>
      </c>
      <c r="H170" s="54">
        <v>1080</v>
      </c>
      <c r="I170" s="55">
        <v>0</v>
      </c>
      <c r="J170" s="56">
        <v>0</v>
      </c>
      <c r="K170" s="57">
        <v>0.20999999999999999</v>
      </c>
      <c r="L170" s="58"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48" t="s">
        <v>48</v>
      </c>
      <c r="C171" s="1"/>
      <c r="D171" s="1"/>
      <c r="E171" s="49" t="s">
        <v>262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50</v>
      </c>
      <c r="C172" s="1"/>
      <c r="D172" s="1"/>
      <c r="E172" s="49" t="s">
        <v>263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52</v>
      </c>
      <c r="C173" s="1"/>
      <c r="D173" s="1"/>
      <c r="E173" s="49" t="s">
        <v>264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>
      <c r="A174" s="9"/>
      <c r="B174" s="50" t="s">
        <v>54</v>
      </c>
      <c r="C174" s="51"/>
      <c r="D174" s="51"/>
      <c r="E174" s="52" t="s">
        <v>55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>
      <c r="A175" s="9"/>
      <c r="B175" s="41">
        <v>27</v>
      </c>
      <c r="C175" s="42" t="s">
        <v>265</v>
      </c>
      <c r="D175" s="42"/>
      <c r="E175" s="42" t="s">
        <v>266</v>
      </c>
      <c r="F175" s="42" t="s">
        <v>7</v>
      </c>
      <c r="G175" s="43" t="s">
        <v>106</v>
      </c>
      <c r="H175" s="54">
        <v>99</v>
      </c>
      <c r="I175" s="55">
        <v>0</v>
      </c>
      <c r="J175" s="56">
        <v>0</v>
      </c>
      <c r="K175" s="57">
        <v>0.20999999999999999</v>
      </c>
      <c r="L175" s="58">
        <v>0</v>
      </c>
      <c r="M175" s="12"/>
      <c r="N175" s="2"/>
      <c r="O175" s="2"/>
      <c r="P175" s="2"/>
      <c r="Q175" s="33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48" t="s">
        <v>48</v>
      </c>
      <c r="C176" s="1"/>
      <c r="D176" s="1"/>
      <c r="E176" s="49" t="s">
        <v>267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50</v>
      </c>
      <c r="C177" s="1"/>
      <c r="D177" s="1"/>
      <c r="E177" s="49" t="s">
        <v>268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52</v>
      </c>
      <c r="C178" s="1"/>
      <c r="D178" s="1"/>
      <c r="E178" s="49" t="s">
        <v>257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>
      <c r="A179" s="9"/>
      <c r="B179" s="50" t="s">
        <v>54</v>
      </c>
      <c r="C179" s="51"/>
      <c r="D179" s="51"/>
      <c r="E179" s="52" t="s">
        <v>55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>
      <c r="A180" s="9"/>
      <c r="B180" s="41">
        <v>28</v>
      </c>
      <c r="C180" s="42" t="s">
        <v>269</v>
      </c>
      <c r="D180" s="42"/>
      <c r="E180" s="42" t="s">
        <v>270</v>
      </c>
      <c r="F180" s="42" t="s">
        <v>7</v>
      </c>
      <c r="G180" s="43" t="s">
        <v>106</v>
      </c>
      <c r="H180" s="54">
        <v>110.25</v>
      </c>
      <c r="I180" s="55">
        <v>0</v>
      </c>
      <c r="J180" s="56">
        <v>0</v>
      </c>
      <c r="K180" s="57">
        <v>0.20999999999999999</v>
      </c>
      <c r="L180" s="58"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48</v>
      </c>
      <c r="C181" s="1"/>
      <c r="D181" s="1"/>
      <c r="E181" s="49" t="s">
        <v>7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50</v>
      </c>
      <c r="C182" s="1"/>
      <c r="D182" s="1"/>
      <c r="E182" s="49" t="s">
        <v>271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52</v>
      </c>
      <c r="C183" s="1"/>
      <c r="D183" s="1"/>
      <c r="E183" s="49" t="s">
        <v>272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54</v>
      </c>
      <c r="C184" s="51"/>
      <c r="D184" s="51"/>
      <c r="E184" s="52" t="s">
        <v>55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29</v>
      </c>
      <c r="C185" s="42" t="s">
        <v>273</v>
      </c>
      <c r="D185" s="42"/>
      <c r="E185" s="42" t="s">
        <v>274</v>
      </c>
      <c r="F185" s="42" t="s">
        <v>7</v>
      </c>
      <c r="G185" s="43" t="s">
        <v>106</v>
      </c>
      <c r="H185" s="54">
        <v>1771</v>
      </c>
      <c r="I185" s="55">
        <v>0</v>
      </c>
      <c r="J185" s="56">
        <v>0</v>
      </c>
      <c r="K185" s="57">
        <v>0.20999999999999999</v>
      </c>
      <c r="L185" s="58"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48</v>
      </c>
      <c r="C186" s="1"/>
      <c r="D186" s="1"/>
      <c r="E186" s="49" t="s">
        <v>275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50</v>
      </c>
      <c r="C187" s="1"/>
      <c r="D187" s="1"/>
      <c r="E187" s="49" t="s">
        <v>276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52</v>
      </c>
      <c r="C188" s="1"/>
      <c r="D188" s="1"/>
      <c r="E188" s="49" t="s">
        <v>277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54</v>
      </c>
      <c r="C189" s="51"/>
      <c r="D189" s="51"/>
      <c r="E189" s="52" t="s">
        <v>55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>
      <c r="A190" s="9"/>
      <c r="B190" s="41">
        <v>30</v>
      </c>
      <c r="C190" s="42" t="s">
        <v>278</v>
      </c>
      <c r="D190" s="42"/>
      <c r="E190" s="42" t="s">
        <v>279</v>
      </c>
      <c r="F190" s="42" t="s">
        <v>7</v>
      </c>
      <c r="G190" s="43" t="s">
        <v>106</v>
      </c>
      <c r="H190" s="54">
        <v>1771</v>
      </c>
      <c r="I190" s="55">
        <v>0</v>
      </c>
      <c r="J190" s="56">
        <v>0</v>
      </c>
      <c r="K190" s="57">
        <v>0.20999999999999999</v>
      </c>
      <c r="L190" s="58"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48" t="s">
        <v>48</v>
      </c>
      <c r="C191" s="1"/>
      <c r="D191" s="1"/>
      <c r="E191" s="49" t="s">
        <v>280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50</v>
      </c>
      <c r="C192" s="1"/>
      <c r="D192" s="1"/>
      <c r="E192" s="49" t="s">
        <v>276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52</v>
      </c>
      <c r="C193" s="1"/>
      <c r="D193" s="1"/>
      <c r="E193" s="49" t="s">
        <v>277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>
      <c r="A194" s="9"/>
      <c r="B194" s="50" t="s">
        <v>54</v>
      </c>
      <c r="C194" s="51"/>
      <c r="D194" s="51"/>
      <c r="E194" s="52" t="s">
        <v>55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>
      <c r="A195" s="9"/>
      <c r="B195" s="41">
        <v>31</v>
      </c>
      <c r="C195" s="42" t="s">
        <v>281</v>
      </c>
      <c r="D195" s="42"/>
      <c r="E195" s="42" t="s">
        <v>282</v>
      </c>
      <c r="F195" s="42" t="s">
        <v>7</v>
      </c>
      <c r="G195" s="43" t="s">
        <v>106</v>
      </c>
      <c r="H195" s="54">
        <v>1771</v>
      </c>
      <c r="I195" s="55">
        <v>0</v>
      </c>
      <c r="J195" s="56">
        <v>0</v>
      </c>
      <c r="K195" s="57">
        <v>0.20999999999999999</v>
      </c>
      <c r="L195" s="58">
        <v>0</v>
      </c>
      <c r="M195" s="12"/>
      <c r="N195" s="2"/>
      <c r="O195" s="2"/>
      <c r="P195" s="2"/>
      <c r="Q195" s="33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48" t="s">
        <v>48</v>
      </c>
      <c r="C196" s="1"/>
      <c r="D196" s="1"/>
      <c r="E196" s="49" t="s">
        <v>283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50</v>
      </c>
      <c r="C197" s="1"/>
      <c r="D197" s="1"/>
      <c r="E197" s="49" t="s">
        <v>276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52</v>
      </c>
      <c r="C198" s="1"/>
      <c r="D198" s="1"/>
      <c r="E198" s="49" t="s">
        <v>284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54</v>
      </c>
      <c r="C199" s="51"/>
      <c r="D199" s="51"/>
      <c r="E199" s="52" t="s">
        <v>55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32</v>
      </c>
      <c r="C200" s="42" t="s">
        <v>285</v>
      </c>
      <c r="D200" s="42"/>
      <c r="E200" s="42" t="s">
        <v>286</v>
      </c>
      <c r="F200" s="42" t="s">
        <v>7</v>
      </c>
      <c r="G200" s="43" t="s">
        <v>106</v>
      </c>
      <c r="H200" s="54">
        <v>1771</v>
      </c>
      <c r="I200" s="55">
        <v>0</v>
      </c>
      <c r="J200" s="56">
        <v>0</v>
      </c>
      <c r="K200" s="57">
        <v>0.20999999999999999</v>
      </c>
      <c r="L200" s="58"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48</v>
      </c>
      <c r="C201" s="1"/>
      <c r="D201" s="1"/>
      <c r="E201" s="49" t="s">
        <v>287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50</v>
      </c>
      <c r="C202" s="1"/>
      <c r="D202" s="1"/>
      <c r="E202" s="49" t="s">
        <v>276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52</v>
      </c>
      <c r="C203" s="1"/>
      <c r="D203" s="1"/>
      <c r="E203" s="49" t="s">
        <v>284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thickBot="1">
      <c r="A204" s="9"/>
      <c r="B204" s="50" t="s">
        <v>54</v>
      </c>
      <c r="C204" s="51"/>
      <c r="D204" s="51"/>
      <c r="E204" s="52" t="s">
        <v>55</v>
      </c>
      <c r="F204" s="51"/>
      <c r="G204" s="51"/>
      <c r="H204" s="53"/>
      <c r="I204" s="51"/>
      <c r="J204" s="53"/>
      <c r="K204" s="51"/>
      <c r="L204" s="51"/>
      <c r="M204" s="12"/>
      <c r="N204" s="2"/>
      <c r="O204" s="2"/>
      <c r="P204" s="2"/>
      <c r="Q204" s="2"/>
    </row>
    <row r="205" thickTop="1">
      <c r="A205" s="9"/>
      <c r="B205" s="41">
        <v>33</v>
      </c>
      <c r="C205" s="42" t="s">
        <v>288</v>
      </c>
      <c r="D205" s="42"/>
      <c r="E205" s="42" t="s">
        <v>289</v>
      </c>
      <c r="F205" s="42" t="s">
        <v>7</v>
      </c>
      <c r="G205" s="43" t="s">
        <v>106</v>
      </c>
      <c r="H205" s="54">
        <v>1771</v>
      </c>
      <c r="I205" s="55">
        <v>0</v>
      </c>
      <c r="J205" s="56">
        <v>0</v>
      </c>
      <c r="K205" s="57">
        <v>0.20999999999999999</v>
      </c>
      <c r="L205" s="58">
        <v>0</v>
      </c>
      <c r="M205" s="12"/>
      <c r="N205" s="2"/>
      <c r="O205" s="2"/>
      <c r="P205" s="2"/>
      <c r="Q205" s="33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48" t="s">
        <v>48</v>
      </c>
      <c r="C206" s="1"/>
      <c r="D206" s="1"/>
      <c r="E206" s="49" t="s">
        <v>7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50</v>
      </c>
      <c r="C207" s="1"/>
      <c r="D207" s="1"/>
      <c r="E207" s="49" t="s">
        <v>290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52</v>
      </c>
      <c r="C208" s="1"/>
      <c r="D208" s="1"/>
      <c r="E208" s="49" t="s">
        <v>291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thickBot="1">
      <c r="A209" s="9"/>
      <c r="B209" s="50" t="s">
        <v>54</v>
      </c>
      <c r="C209" s="51"/>
      <c r="D209" s="51"/>
      <c r="E209" s="52" t="s">
        <v>55</v>
      </c>
      <c r="F209" s="51"/>
      <c r="G209" s="51"/>
      <c r="H209" s="53"/>
      <c r="I209" s="51"/>
      <c r="J209" s="53"/>
      <c r="K209" s="51"/>
      <c r="L209" s="51"/>
      <c r="M209" s="12"/>
      <c r="N209" s="2"/>
      <c r="O209" s="2"/>
      <c r="P209" s="2"/>
      <c r="Q209" s="2"/>
    </row>
    <row r="210" thickTop="1">
      <c r="A210" s="9"/>
      <c r="B210" s="41">
        <v>34</v>
      </c>
      <c r="C210" s="42" t="s">
        <v>292</v>
      </c>
      <c r="D210" s="42" t="s">
        <v>7</v>
      </c>
      <c r="E210" s="42" t="s">
        <v>293</v>
      </c>
      <c r="F210" s="42" t="s">
        <v>7</v>
      </c>
      <c r="G210" s="43" t="s">
        <v>106</v>
      </c>
      <c r="H210" s="54">
        <v>101</v>
      </c>
      <c r="I210" s="55">
        <v>0</v>
      </c>
      <c r="J210" s="56">
        <v>0</v>
      </c>
      <c r="K210" s="57">
        <v>0.20999999999999999</v>
      </c>
      <c r="L210" s="58"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48" t="s">
        <v>48</v>
      </c>
      <c r="C211" s="1"/>
      <c r="D211" s="1"/>
      <c r="E211" s="49" t="s">
        <v>294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50</v>
      </c>
      <c r="C212" s="1"/>
      <c r="D212" s="1"/>
      <c r="E212" s="49" t="s">
        <v>295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52</v>
      </c>
      <c r="C213" s="1"/>
      <c r="D213" s="1"/>
      <c r="E213" s="49" t="s">
        <v>296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>
      <c r="A214" s="9"/>
      <c r="B214" s="50" t="s">
        <v>54</v>
      </c>
      <c r="C214" s="51"/>
      <c r="D214" s="51"/>
      <c r="E214" s="52" t="s">
        <v>55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>
      <c r="A215" s="9"/>
      <c r="B215" s="41">
        <v>35</v>
      </c>
      <c r="C215" s="42" t="s">
        <v>297</v>
      </c>
      <c r="D215" s="42" t="s">
        <v>7</v>
      </c>
      <c r="E215" s="42" t="s">
        <v>298</v>
      </c>
      <c r="F215" s="42" t="s">
        <v>7</v>
      </c>
      <c r="G215" s="43" t="s">
        <v>106</v>
      </c>
      <c r="H215" s="54">
        <v>129.59999999999999</v>
      </c>
      <c r="I215" s="55">
        <v>0</v>
      </c>
      <c r="J215" s="56">
        <v>0</v>
      </c>
      <c r="K215" s="57">
        <v>0.20999999999999999</v>
      </c>
      <c r="L215" s="58"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48</v>
      </c>
      <c r="C216" s="1"/>
      <c r="D216" s="1"/>
      <c r="E216" s="49" t="s">
        <v>299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50</v>
      </c>
      <c r="C217" s="1"/>
      <c r="D217" s="1"/>
      <c r="E217" s="49" t="s">
        <v>300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52</v>
      </c>
      <c r="C218" s="1"/>
      <c r="D218" s="1"/>
      <c r="E218" s="49" t="s">
        <v>301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 thickBot="1">
      <c r="A219" s="9"/>
      <c r="B219" s="50" t="s">
        <v>54</v>
      </c>
      <c r="C219" s="51"/>
      <c r="D219" s="51"/>
      <c r="E219" s="52" t="s">
        <v>55</v>
      </c>
      <c r="F219" s="51"/>
      <c r="G219" s="51"/>
      <c r="H219" s="53"/>
      <c r="I219" s="51"/>
      <c r="J219" s="53"/>
      <c r="K219" s="51"/>
      <c r="L219" s="51"/>
      <c r="M219" s="12"/>
      <c r="N219" s="2"/>
      <c r="O219" s="2"/>
      <c r="P219" s="2"/>
      <c r="Q219" s="2"/>
    </row>
    <row r="220" thickTop="1" thickBot="1" ht="25" customHeight="1">
      <c r="A220" s="9"/>
      <c r="B220" s="1"/>
      <c r="C220" s="59">
        <v>5</v>
      </c>
      <c r="D220" s="1"/>
      <c r="E220" s="59" t="s">
        <v>154</v>
      </c>
      <c r="F220" s="1"/>
      <c r="G220" s="60" t="s">
        <v>86</v>
      </c>
      <c r="H220" s="61">
        <v>0</v>
      </c>
      <c r="I220" s="60" t="s">
        <v>87</v>
      </c>
      <c r="J220" s="62">
        <f>(L220-H220)</f>
        <v>0</v>
      </c>
      <c r="K220" s="60" t="s">
        <v>88</v>
      </c>
      <c r="L220" s="63">
        <v>0</v>
      </c>
      <c r="M220" s="12"/>
      <c r="N220" s="2"/>
      <c r="O220" s="2"/>
      <c r="P220" s="2"/>
      <c r="Q220" s="33">
        <f>0+Q160+Q165+Q170+Q175+Q180+Q185+Q190+Q195+Q200+Q205+Q210+Q215</f>
        <v>0</v>
      </c>
      <c r="R220" s="27">
        <f>0+R160+R165+R170+R175+R180+R185+R190+R195+R200+R205+R210+R215</f>
        <v>0</v>
      </c>
      <c r="S220" s="64">
        <f>Q220*(1+J220)+R220</f>
        <v>0</v>
      </c>
    </row>
    <row r="221" thickTop="1" thickBot="1" ht="25" customHeight="1">
      <c r="A221" s="9"/>
      <c r="B221" s="65"/>
      <c r="C221" s="65"/>
      <c r="D221" s="65"/>
      <c r="E221" s="65"/>
      <c r="F221" s="65"/>
      <c r="G221" s="66" t="s">
        <v>89</v>
      </c>
      <c r="H221" s="67">
        <v>0</v>
      </c>
      <c r="I221" s="66" t="s">
        <v>90</v>
      </c>
      <c r="J221" s="68">
        <v>0</v>
      </c>
      <c r="K221" s="66" t="s">
        <v>91</v>
      </c>
      <c r="L221" s="69">
        <v>0</v>
      </c>
      <c r="M221" s="12"/>
      <c r="N221" s="2"/>
      <c r="O221" s="2"/>
      <c r="P221" s="2"/>
      <c r="Q221" s="2"/>
    </row>
    <row r="222" ht="40" customHeight="1">
      <c r="A222" s="9"/>
      <c r="B222" s="73" t="s">
        <v>302</v>
      </c>
      <c r="C222" s="1"/>
      <c r="D222" s="1"/>
      <c r="E222" s="1"/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1">
        <v>36</v>
      </c>
      <c r="C223" s="42" t="s">
        <v>303</v>
      </c>
      <c r="D223" s="42"/>
      <c r="E223" s="42" t="s">
        <v>304</v>
      </c>
      <c r="F223" s="42" t="s">
        <v>7</v>
      </c>
      <c r="G223" s="43" t="s">
        <v>106</v>
      </c>
      <c r="H223" s="44">
        <v>171.59999999999999</v>
      </c>
      <c r="I223" s="25">
        <v>0</v>
      </c>
      <c r="J223" s="45">
        <v>0</v>
      </c>
      <c r="K223" s="46">
        <v>0.20999999999999999</v>
      </c>
      <c r="L223" s="47"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48" t="s">
        <v>48</v>
      </c>
      <c r="C224" s="1"/>
      <c r="D224" s="1"/>
      <c r="E224" s="49" t="s">
        <v>305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50</v>
      </c>
      <c r="C225" s="1"/>
      <c r="D225" s="1"/>
      <c r="E225" s="49" t="s">
        <v>306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52</v>
      </c>
      <c r="C226" s="1"/>
      <c r="D226" s="1"/>
      <c r="E226" s="49" t="s">
        <v>307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 thickBot="1">
      <c r="A227" s="9"/>
      <c r="B227" s="50" t="s">
        <v>54</v>
      </c>
      <c r="C227" s="51"/>
      <c r="D227" s="51"/>
      <c r="E227" s="52" t="s">
        <v>55</v>
      </c>
      <c r="F227" s="51"/>
      <c r="G227" s="51"/>
      <c r="H227" s="53"/>
      <c r="I227" s="51"/>
      <c r="J227" s="53"/>
      <c r="K227" s="51"/>
      <c r="L227" s="51"/>
      <c r="M227" s="12"/>
      <c r="N227" s="2"/>
      <c r="O227" s="2"/>
      <c r="P227" s="2"/>
      <c r="Q227" s="2"/>
    </row>
    <row r="228" thickTop="1" thickBot="1" ht="25" customHeight="1">
      <c r="A228" s="9"/>
      <c r="B228" s="1"/>
      <c r="C228" s="59">
        <v>7</v>
      </c>
      <c r="D228" s="1"/>
      <c r="E228" s="59" t="s">
        <v>155</v>
      </c>
      <c r="F228" s="1"/>
      <c r="G228" s="60" t="s">
        <v>86</v>
      </c>
      <c r="H228" s="61">
        <v>0</v>
      </c>
      <c r="I228" s="60" t="s">
        <v>87</v>
      </c>
      <c r="J228" s="62">
        <f>(L228-H228)</f>
        <v>0</v>
      </c>
      <c r="K228" s="60" t="s">
        <v>88</v>
      </c>
      <c r="L228" s="63">
        <v>0</v>
      </c>
      <c r="M228" s="12"/>
      <c r="N228" s="2"/>
      <c r="O228" s="2"/>
      <c r="P228" s="2"/>
      <c r="Q228" s="33">
        <f>0+Q223</f>
        <v>0</v>
      </c>
      <c r="R228" s="27">
        <f>0+R223</f>
        <v>0</v>
      </c>
      <c r="S228" s="64">
        <f>Q228*(1+J228)+R228</f>
        <v>0</v>
      </c>
    </row>
    <row r="229" thickTop="1" thickBot="1" ht="25" customHeight="1">
      <c r="A229" s="9"/>
      <c r="B229" s="65"/>
      <c r="C229" s="65"/>
      <c r="D229" s="65"/>
      <c r="E229" s="65"/>
      <c r="F229" s="65"/>
      <c r="G229" s="66" t="s">
        <v>89</v>
      </c>
      <c r="H229" s="67">
        <v>0</v>
      </c>
      <c r="I229" s="66" t="s">
        <v>90</v>
      </c>
      <c r="J229" s="68">
        <v>0</v>
      </c>
      <c r="K229" s="66" t="s">
        <v>91</v>
      </c>
      <c r="L229" s="69">
        <v>0</v>
      </c>
      <c r="M229" s="12"/>
      <c r="N229" s="2"/>
      <c r="O229" s="2"/>
      <c r="P229" s="2"/>
      <c r="Q229" s="2"/>
    </row>
    <row r="230" ht="40" customHeight="1">
      <c r="A230" s="9"/>
      <c r="B230" s="73" t="s">
        <v>308</v>
      </c>
      <c r="C230" s="1"/>
      <c r="D230" s="1"/>
      <c r="E230" s="1"/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1">
        <v>37</v>
      </c>
      <c r="C231" s="42" t="s">
        <v>309</v>
      </c>
      <c r="D231" s="42" t="s">
        <v>7</v>
      </c>
      <c r="E231" s="42" t="s">
        <v>310</v>
      </c>
      <c r="F231" s="42" t="s">
        <v>7</v>
      </c>
      <c r="G231" s="43" t="s">
        <v>123</v>
      </c>
      <c r="H231" s="44">
        <v>1.0649999999999999</v>
      </c>
      <c r="I231" s="25">
        <v>0</v>
      </c>
      <c r="J231" s="45">
        <v>0</v>
      </c>
      <c r="K231" s="46">
        <v>0.20999999999999999</v>
      </c>
      <c r="L231" s="47"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48</v>
      </c>
      <c r="C232" s="1"/>
      <c r="D232" s="1"/>
      <c r="E232" s="49" t="s">
        <v>310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50</v>
      </c>
      <c r="C233" s="1"/>
      <c r="D233" s="1"/>
      <c r="E233" s="49" t="s">
        <v>311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52</v>
      </c>
      <c r="C234" s="1"/>
      <c r="D234" s="1"/>
      <c r="E234" s="49" t="s">
        <v>312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54</v>
      </c>
      <c r="C235" s="51"/>
      <c r="D235" s="51"/>
      <c r="E235" s="52" t="s">
        <v>55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 thickBot="1" ht="25" customHeight="1">
      <c r="A236" s="9"/>
      <c r="B236" s="1"/>
      <c r="C236" s="59">
        <v>8</v>
      </c>
      <c r="D236" s="1"/>
      <c r="E236" s="59" t="s">
        <v>156</v>
      </c>
      <c r="F236" s="1"/>
      <c r="G236" s="60" t="s">
        <v>86</v>
      </c>
      <c r="H236" s="61">
        <v>0</v>
      </c>
      <c r="I236" s="60" t="s">
        <v>87</v>
      </c>
      <c r="J236" s="62">
        <f>(L236-H236)</f>
        <v>0</v>
      </c>
      <c r="K236" s="60" t="s">
        <v>88</v>
      </c>
      <c r="L236" s="63">
        <v>0</v>
      </c>
      <c r="M236" s="12"/>
      <c r="N236" s="2"/>
      <c r="O236" s="2"/>
      <c r="P236" s="2"/>
      <c r="Q236" s="33">
        <f>0+Q231</f>
        <v>0</v>
      </c>
      <c r="R236" s="27">
        <f>0+R231</f>
        <v>0</v>
      </c>
      <c r="S236" s="64">
        <f>Q236*(1+J236)+R236</f>
        <v>0</v>
      </c>
    </row>
    <row r="237" thickTop="1" thickBot="1" ht="25" customHeight="1">
      <c r="A237" s="9"/>
      <c r="B237" s="65"/>
      <c r="C237" s="65"/>
      <c r="D237" s="65"/>
      <c r="E237" s="65"/>
      <c r="F237" s="65"/>
      <c r="G237" s="66" t="s">
        <v>89</v>
      </c>
      <c r="H237" s="67">
        <v>0</v>
      </c>
      <c r="I237" s="66" t="s">
        <v>90</v>
      </c>
      <c r="J237" s="68">
        <v>0</v>
      </c>
      <c r="K237" s="66" t="s">
        <v>91</v>
      </c>
      <c r="L237" s="69">
        <v>0</v>
      </c>
      <c r="M237" s="12"/>
      <c r="N237" s="2"/>
      <c r="O237" s="2"/>
      <c r="P237" s="2"/>
      <c r="Q237" s="2"/>
    </row>
    <row r="238" ht="40" customHeight="1">
      <c r="A238" s="9"/>
      <c r="B238" s="73" t="s">
        <v>132</v>
      </c>
      <c r="C238" s="1"/>
      <c r="D238" s="1"/>
      <c r="E238" s="1"/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1">
        <v>38</v>
      </c>
      <c r="C239" s="42" t="s">
        <v>313</v>
      </c>
      <c r="D239" s="42"/>
      <c r="E239" s="42" t="s">
        <v>314</v>
      </c>
      <c r="F239" s="42" t="s">
        <v>7</v>
      </c>
      <c r="G239" s="43" t="s">
        <v>83</v>
      </c>
      <c r="H239" s="44">
        <v>6</v>
      </c>
      <c r="I239" s="25">
        <v>0</v>
      </c>
      <c r="J239" s="45">
        <v>0</v>
      </c>
      <c r="K239" s="46">
        <v>0.20999999999999999</v>
      </c>
      <c r="L239" s="47"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48" t="s">
        <v>48</v>
      </c>
      <c r="C240" s="1"/>
      <c r="D240" s="1"/>
      <c r="E240" s="49" t="s">
        <v>7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50</v>
      </c>
      <c r="C241" s="1"/>
      <c r="D241" s="1"/>
      <c r="E241" s="49" t="s">
        <v>315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>
      <c r="A242" s="9"/>
      <c r="B242" s="48" t="s">
        <v>52</v>
      </c>
      <c r="C242" s="1"/>
      <c r="D242" s="1"/>
      <c r="E242" s="49" t="s">
        <v>316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 thickBot="1">
      <c r="A243" s="9"/>
      <c r="B243" s="50" t="s">
        <v>54</v>
      </c>
      <c r="C243" s="51"/>
      <c r="D243" s="51"/>
      <c r="E243" s="52" t="s">
        <v>55</v>
      </c>
      <c r="F243" s="51"/>
      <c r="G243" s="51"/>
      <c r="H243" s="53"/>
      <c r="I243" s="51"/>
      <c r="J243" s="53"/>
      <c r="K243" s="51"/>
      <c r="L243" s="51"/>
      <c r="M243" s="12"/>
      <c r="N243" s="2"/>
      <c r="O243" s="2"/>
      <c r="P243" s="2"/>
      <c r="Q243" s="2"/>
    </row>
    <row r="244" thickTop="1">
      <c r="A244" s="9"/>
      <c r="B244" s="41">
        <v>39</v>
      </c>
      <c r="C244" s="42" t="s">
        <v>317</v>
      </c>
      <c r="D244" s="42"/>
      <c r="E244" s="42" t="s">
        <v>318</v>
      </c>
      <c r="F244" s="42" t="s">
        <v>7</v>
      </c>
      <c r="G244" s="43" t="s">
        <v>83</v>
      </c>
      <c r="H244" s="54">
        <v>5</v>
      </c>
      <c r="I244" s="55">
        <v>0</v>
      </c>
      <c r="J244" s="56">
        <v>0</v>
      </c>
      <c r="K244" s="57">
        <v>0.20999999999999999</v>
      </c>
      <c r="L244" s="58">
        <v>0</v>
      </c>
      <c r="M244" s="12"/>
      <c r="N244" s="2"/>
      <c r="O244" s="2"/>
      <c r="P244" s="2"/>
      <c r="Q244" s="33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48" t="s">
        <v>48</v>
      </c>
      <c r="C245" s="1"/>
      <c r="D245" s="1"/>
      <c r="E245" s="49" t="s">
        <v>7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>
      <c r="A246" s="9"/>
      <c r="B246" s="48" t="s">
        <v>50</v>
      </c>
      <c r="C246" s="1"/>
      <c r="D246" s="1"/>
      <c r="E246" s="49" t="s">
        <v>319</v>
      </c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>
      <c r="A247" s="9"/>
      <c r="B247" s="48" t="s">
        <v>52</v>
      </c>
      <c r="C247" s="1"/>
      <c r="D247" s="1"/>
      <c r="E247" s="49" t="s">
        <v>320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 thickBot="1">
      <c r="A248" s="9"/>
      <c r="B248" s="50" t="s">
        <v>54</v>
      </c>
      <c r="C248" s="51"/>
      <c r="D248" s="51"/>
      <c r="E248" s="52" t="s">
        <v>55</v>
      </c>
      <c r="F248" s="51"/>
      <c r="G248" s="51"/>
      <c r="H248" s="53"/>
      <c r="I248" s="51"/>
      <c r="J248" s="53"/>
      <c r="K248" s="51"/>
      <c r="L248" s="51"/>
      <c r="M248" s="12"/>
      <c r="N248" s="2"/>
      <c r="O248" s="2"/>
      <c r="P248" s="2"/>
      <c r="Q248" s="2"/>
    </row>
    <row r="249" thickTop="1">
      <c r="A249" s="9"/>
      <c r="B249" s="41">
        <v>40</v>
      </c>
      <c r="C249" s="42" t="s">
        <v>321</v>
      </c>
      <c r="D249" s="42"/>
      <c r="E249" s="42" t="s">
        <v>322</v>
      </c>
      <c r="F249" s="42" t="s">
        <v>7</v>
      </c>
      <c r="G249" s="43" t="s">
        <v>106</v>
      </c>
      <c r="H249" s="54">
        <v>74.375</v>
      </c>
      <c r="I249" s="55">
        <v>0</v>
      </c>
      <c r="J249" s="56">
        <v>0</v>
      </c>
      <c r="K249" s="57">
        <v>0.20999999999999999</v>
      </c>
      <c r="L249" s="58">
        <v>0</v>
      </c>
      <c r="M249" s="12"/>
      <c r="N249" s="2"/>
      <c r="O249" s="2"/>
      <c r="P249" s="2"/>
      <c r="Q249" s="33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48" t="s">
        <v>48</v>
      </c>
      <c r="C250" s="1"/>
      <c r="D250" s="1"/>
      <c r="E250" s="49" t="s">
        <v>7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>
      <c r="A251" s="9"/>
      <c r="B251" s="48" t="s">
        <v>50</v>
      </c>
      <c r="C251" s="1"/>
      <c r="D251" s="1"/>
      <c r="E251" s="49" t="s">
        <v>323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>
      <c r="A252" s="9"/>
      <c r="B252" s="48" t="s">
        <v>52</v>
      </c>
      <c r="C252" s="1"/>
      <c r="D252" s="1"/>
      <c r="E252" s="49" t="s">
        <v>324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 thickBot="1">
      <c r="A253" s="9"/>
      <c r="B253" s="50" t="s">
        <v>54</v>
      </c>
      <c r="C253" s="51"/>
      <c r="D253" s="51"/>
      <c r="E253" s="52" t="s">
        <v>55</v>
      </c>
      <c r="F253" s="51"/>
      <c r="G253" s="51"/>
      <c r="H253" s="53"/>
      <c r="I253" s="51"/>
      <c r="J253" s="53"/>
      <c r="K253" s="51"/>
      <c r="L253" s="51"/>
      <c r="M253" s="12"/>
      <c r="N253" s="2"/>
      <c r="O253" s="2"/>
      <c r="P253" s="2"/>
      <c r="Q253" s="2"/>
    </row>
    <row r="254" thickTop="1">
      <c r="A254" s="9"/>
      <c r="B254" s="41">
        <v>41</v>
      </c>
      <c r="C254" s="42" t="s">
        <v>325</v>
      </c>
      <c r="D254" s="42"/>
      <c r="E254" s="42" t="s">
        <v>326</v>
      </c>
      <c r="F254" s="42" t="s">
        <v>7</v>
      </c>
      <c r="G254" s="43" t="s">
        <v>106</v>
      </c>
      <c r="H254" s="54">
        <v>74.375</v>
      </c>
      <c r="I254" s="55">
        <v>0</v>
      </c>
      <c r="J254" s="56">
        <v>0</v>
      </c>
      <c r="K254" s="57">
        <v>0.20999999999999999</v>
      </c>
      <c r="L254" s="58"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48" t="s">
        <v>48</v>
      </c>
      <c r="C255" s="1"/>
      <c r="D255" s="1"/>
      <c r="E255" s="49" t="s">
        <v>7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8" t="s">
        <v>50</v>
      </c>
      <c r="C256" s="1"/>
      <c r="D256" s="1"/>
      <c r="E256" s="49" t="s">
        <v>323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>
      <c r="A257" s="9"/>
      <c r="B257" s="48" t="s">
        <v>52</v>
      </c>
      <c r="C257" s="1"/>
      <c r="D257" s="1"/>
      <c r="E257" s="49" t="s">
        <v>324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 thickBot="1">
      <c r="A258" s="9"/>
      <c r="B258" s="50" t="s">
        <v>54</v>
      </c>
      <c r="C258" s="51"/>
      <c r="D258" s="51"/>
      <c r="E258" s="52" t="s">
        <v>55</v>
      </c>
      <c r="F258" s="51"/>
      <c r="G258" s="51"/>
      <c r="H258" s="53"/>
      <c r="I258" s="51"/>
      <c r="J258" s="53"/>
      <c r="K258" s="51"/>
      <c r="L258" s="51"/>
      <c r="M258" s="12"/>
      <c r="N258" s="2"/>
      <c r="O258" s="2"/>
      <c r="P258" s="2"/>
      <c r="Q258" s="2"/>
    </row>
    <row r="259" thickTop="1">
      <c r="A259" s="9"/>
      <c r="B259" s="41">
        <v>42</v>
      </c>
      <c r="C259" s="42" t="s">
        <v>327</v>
      </c>
      <c r="D259" s="42"/>
      <c r="E259" s="42" t="s">
        <v>328</v>
      </c>
      <c r="F259" s="42" t="s">
        <v>7</v>
      </c>
      <c r="G259" s="43" t="s">
        <v>83</v>
      </c>
      <c r="H259" s="54">
        <v>12</v>
      </c>
      <c r="I259" s="55">
        <v>0</v>
      </c>
      <c r="J259" s="56">
        <v>0</v>
      </c>
      <c r="K259" s="57">
        <v>0.20999999999999999</v>
      </c>
      <c r="L259" s="58">
        <v>0</v>
      </c>
      <c r="M259" s="12"/>
      <c r="N259" s="2"/>
      <c r="O259" s="2"/>
      <c r="P259" s="2"/>
      <c r="Q259" s="33">
        <f>IF(ISNUMBER(K259),IF(H259&gt;0,IF(I259&gt;0,J259,0),0),0)</f>
        <v>0</v>
      </c>
      <c r="R259" s="27">
        <f>IF(ISNUMBER(K259)=FALSE,J259,0)</f>
        <v>0</v>
      </c>
    </row>
    <row r="260">
      <c r="A260" s="9"/>
      <c r="B260" s="48" t="s">
        <v>48</v>
      </c>
      <c r="C260" s="1"/>
      <c r="D260" s="1"/>
      <c r="E260" s="49" t="s">
        <v>7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>
      <c r="A261" s="9"/>
      <c r="B261" s="48" t="s">
        <v>50</v>
      </c>
      <c r="C261" s="1"/>
      <c r="D261" s="1"/>
      <c r="E261" s="49" t="s">
        <v>329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>
      <c r="A262" s="9"/>
      <c r="B262" s="48" t="s">
        <v>52</v>
      </c>
      <c r="C262" s="1"/>
      <c r="D262" s="1"/>
      <c r="E262" s="49" t="s">
        <v>330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 thickBot="1">
      <c r="A263" s="9"/>
      <c r="B263" s="50" t="s">
        <v>54</v>
      </c>
      <c r="C263" s="51"/>
      <c r="D263" s="51"/>
      <c r="E263" s="52" t="s">
        <v>55</v>
      </c>
      <c r="F263" s="51"/>
      <c r="G263" s="51"/>
      <c r="H263" s="53"/>
      <c r="I263" s="51"/>
      <c r="J263" s="53"/>
      <c r="K263" s="51"/>
      <c r="L263" s="51"/>
      <c r="M263" s="12"/>
      <c r="N263" s="2"/>
      <c r="O263" s="2"/>
      <c r="P263" s="2"/>
      <c r="Q263" s="2"/>
    </row>
    <row r="264" thickTop="1">
      <c r="A264" s="9"/>
      <c r="B264" s="41">
        <v>43</v>
      </c>
      <c r="C264" s="42" t="s">
        <v>331</v>
      </c>
      <c r="D264" s="42"/>
      <c r="E264" s="42" t="s">
        <v>332</v>
      </c>
      <c r="F264" s="42" t="s">
        <v>7</v>
      </c>
      <c r="G264" s="43" t="s">
        <v>83</v>
      </c>
      <c r="H264" s="54">
        <v>2</v>
      </c>
      <c r="I264" s="55">
        <v>0</v>
      </c>
      <c r="J264" s="56">
        <v>0</v>
      </c>
      <c r="K264" s="57">
        <v>0.20999999999999999</v>
      </c>
      <c r="L264" s="58">
        <v>0</v>
      </c>
      <c r="M264" s="12"/>
      <c r="N264" s="2"/>
      <c r="O264" s="2"/>
      <c r="P264" s="2"/>
      <c r="Q264" s="33">
        <f>IF(ISNUMBER(K264),IF(H264&gt;0,IF(I264&gt;0,J264,0),0),0)</f>
        <v>0</v>
      </c>
      <c r="R264" s="27">
        <f>IF(ISNUMBER(K264)=FALSE,J264,0)</f>
        <v>0</v>
      </c>
    </row>
    <row r="265">
      <c r="A265" s="9"/>
      <c r="B265" s="48" t="s">
        <v>48</v>
      </c>
      <c r="C265" s="1"/>
      <c r="D265" s="1"/>
      <c r="E265" s="49" t="s">
        <v>7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>
      <c r="A266" s="9"/>
      <c r="B266" s="48" t="s">
        <v>50</v>
      </c>
      <c r="C266" s="1"/>
      <c r="D266" s="1"/>
      <c r="E266" s="49" t="s">
        <v>113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>
      <c r="A267" s="9"/>
      <c r="B267" s="48" t="s">
        <v>52</v>
      </c>
      <c r="C267" s="1"/>
      <c r="D267" s="1"/>
      <c r="E267" s="49" t="s">
        <v>333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 thickBot="1">
      <c r="A268" s="9"/>
      <c r="B268" s="50" t="s">
        <v>54</v>
      </c>
      <c r="C268" s="51"/>
      <c r="D268" s="51"/>
      <c r="E268" s="52" t="s">
        <v>55</v>
      </c>
      <c r="F268" s="51"/>
      <c r="G268" s="51"/>
      <c r="H268" s="53"/>
      <c r="I268" s="51"/>
      <c r="J268" s="53"/>
      <c r="K268" s="51"/>
      <c r="L268" s="51"/>
      <c r="M268" s="12"/>
      <c r="N268" s="2"/>
      <c r="O268" s="2"/>
      <c r="P268" s="2"/>
      <c r="Q268" s="2"/>
    </row>
    <row r="269" thickTop="1">
      <c r="A269" s="9"/>
      <c r="B269" s="41">
        <v>44</v>
      </c>
      <c r="C269" s="42" t="s">
        <v>334</v>
      </c>
      <c r="D269" s="42" t="s">
        <v>7</v>
      </c>
      <c r="E269" s="42" t="s">
        <v>335</v>
      </c>
      <c r="F269" s="42" t="s">
        <v>7</v>
      </c>
      <c r="G269" s="43" t="s">
        <v>147</v>
      </c>
      <c r="H269" s="54">
        <v>53.399999999999999</v>
      </c>
      <c r="I269" s="55">
        <v>0</v>
      </c>
      <c r="J269" s="56">
        <v>0</v>
      </c>
      <c r="K269" s="57">
        <v>0.20999999999999999</v>
      </c>
      <c r="L269" s="58"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48</v>
      </c>
      <c r="C270" s="1"/>
      <c r="D270" s="1"/>
      <c r="E270" s="49" t="s">
        <v>336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50</v>
      </c>
      <c r="C271" s="1"/>
      <c r="D271" s="1"/>
      <c r="E271" s="49" t="s">
        <v>337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52</v>
      </c>
      <c r="C272" s="1"/>
      <c r="D272" s="1"/>
      <c r="E272" s="49" t="s">
        <v>338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54</v>
      </c>
      <c r="C273" s="51"/>
      <c r="D273" s="51"/>
      <c r="E273" s="52" t="s">
        <v>55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45</v>
      </c>
      <c r="C274" s="42" t="s">
        <v>339</v>
      </c>
      <c r="D274" s="42"/>
      <c r="E274" s="42" t="s">
        <v>340</v>
      </c>
      <c r="F274" s="42" t="s">
        <v>7</v>
      </c>
      <c r="G274" s="43" t="s">
        <v>147</v>
      </c>
      <c r="H274" s="54">
        <v>19</v>
      </c>
      <c r="I274" s="55">
        <v>0</v>
      </c>
      <c r="J274" s="56">
        <v>0</v>
      </c>
      <c r="K274" s="57">
        <v>0.20999999999999999</v>
      </c>
      <c r="L274" s="58"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48</v>
      </c>
      <c r="C275" s="1"/>
      <c r="D275" s="1"/>
      <c r="E275" s="49" t="s">
        <v>7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50</v>
      </c>
      <c r="C276" s="1"/>
      <c r="D276" s="1"/>
      <c r="E276" s="49" t="s">
        <v>341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52</v>
      </c>
      <c r="C277" s="1"/>
      <c r="D277" s="1"/>
      <c r="E277" s="49" t="s">
        <v>342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54</v>
      </c>
      <c r="C278" s="51"/>
      <c r="D278" s="51"/>
      <c r="E278" s="52" t="s">
        <v>55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46</v>
      </c>
      <c r="C279" s="42" t="s">
        <v>343</v>
      </c>
      <c r="D279" s="42"/>
      <c r="E279" s="42" t="s">
        <v>344</v>
      </c>
      <c r="F279" s="42" t="s">
        <v>7</v>
      </c>
      <c r="G279" s="43" t="s">
        <v>123</v>
      </c>
      <c r="H279" s="54">
        <v>0.029999999999999999</v>
      </c>
      <c r="I279" s="55">
        <v>0</v>
      </c>
      <c r="J279" s="56">
        <v>0</v>
      </c>
      <c r="K279" s="57">
        <v>0.20999999999999999</v>
      </c>
      <c r="L279" s="58"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48</v>
      </c>
      <c r="C280" s="1"/>
      <c r="D280" s="1"/>
      <c r="E280" s="49" t="s">
        <v>7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50</v>
      </c>
      <c r="C281" s="1"/>
      <c r="D281" s="1"/>
      <c r="E281" s="49" t="s">
        <v>345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52</v>
      </c>
      <c r="C282" s="1"/>
      <c r="D282" s="1"/>
      <c r="E282" s="49" t="s">
        <v>346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54</v>
      </c>
      <c r="C283" s="51"/>
      <c r="D283" s="51"/>
      <c r="E283" s="52" t="s">
        <v>55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47</v>
      </c>
      <c r="C284" s="42" t="s">
        <v>347</v>
      </c>
      <c r="D284" s="42"/>
      <c r="E284" s="42" t="s">
        <v>348</v>
      </c>
      <c r="F284" s="42" t="s">
        <v>7</v>
      </c>
      <c r="G284" s="43" t="s">
        <v>123</v>
      </c>
      <c r="H284" s="54">
        <v>18.100000000000001</v>
      </c>
      <c r="I284" s="55">
        <v>0</v>
      </c>
      <c r="J284" s="56">
        <v>0</v>
      </c>
      <c r="K284" s="57">
        <v>0.20999999999999999</v>
      </c>
      <c r="L284" s="58"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48</v>
      </c>
      <c r="C285" s="1"/>
      <c r="D285" s="1"/>
      <c r="E285" s="49" t="s">
        <v>164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50</v>
      </c>
      <c r="C286" s="1"/>
      <c r="D286" s="1"/>
      <c r="E286" s="49" t="s">
        <v>349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52</v>
      </c>
      <c r="C287" s="1"/>
      <c r="D287" s="1"/>
      <c r="E287" s="49" t="s">
        <v>350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54</v>
      </c>
      <c r="C288" s="51"/>
      <c r="D288" s="51"/>
      <c r="E288" s="52" t="s">
        <v>55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48</v>
      </c>
      <c r="C289" s="42" t="s">
        <v>351</v>
      </c>
      <c r="D289" s="42"/>
      <c r="E289" s="42" t="s">
        <v>352</v>
      </c>
      <c r="F289" s="42" t="s">
        <v>7</v>
      </c>
      <c r="G289" s="43" t="s">
        <v>147</v>
      </c>
      <c r="H289" s="54">
        <v>51.700000000000003</v>
      </c>
      <c r="I289" s="55">
        <v>0</v>
      </c>
      <c r="J289" s="56">
        <v>0</v>
      </c>
      <c r="K289" s="57">
        <v>0.20999999999999999</v>
      </c>
      <c r="L289" s="58"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48</v>
      </c>
      <c r="C290" s="1"/>
      <c r="D290" s="1"/>
      <c r="E290" s="49" t="s">
        <v>353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50</v>
      </c>
      <c r="C291" s="1"/>
      <c r="D291" s="1"/>
      <c r="E291" s="49" t="s">
        <v>354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52</v>
      </c>
      <c r="C292" s="1"/>
      <c r="D292" s="1"/>
      <c r="E292" s="49" t="s">
        <v>355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54</v>
      </c>
      <c r="C293" s="51"/>
      <c r="D293" s="51"/>
      <c r="E293" s="52" t="s">
        <v>55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49</v>
      </c>
      <c r="C294" s="42" t="s">
        <v>356</v>
      </c>
      <c r="D294" s="42"/>
      <c r="E294" s="42" t="s">
        <v>357</v>
      </c>
      <c r="F294" s="42" t="s">
        <v>7</v>
      </c>
      <c r="G294" s="43" t="s">
        <v>147</v>
      </c>
      <c r="H294" s="54">
        <v>50.600000000000001</v>
      </c>
      <c r="I294" s="55">
        <v>0</v>
      </c>
      <c r="J294" s="56">
        <v>0</v>
      </c>
      <c r="K294" s="57">
        <v>0.20999999999999999</v>
      </c>
      <c r="L294" s="58"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48</v>
      </c>
      <c r="C295" s="1"/>
      <c r="D295" s="1"/>
      <c r="E295" s="49" t="s">
        <v>353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50</v>
      </c>
      <c r="C296" s="1"/>
      <c r="D296" s="1"/>
      <c r="E296" s="49" t="s">
        <v>358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52</v>
      </c>
      <c r="C297" s="1"/>
      <c r="D297" s="1"/>
      <c r="E297" s="49" t="s">
        <v>355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54</v>
      </c>
      <c r="C298" s="51"/>
      <c r="D298" s="51"/>
      <c r="E298" s="52" t="s">
        <v>55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50</v>
      </c>
      <c r="C299" s="42" t="s">
        <v>145</v>
      </c>
      <c r="D299" s="42" t="s">
        <v>7</v>
      </c>
      <c r="E299" s="42" t="s">
        <v>146</v>
      </c>
      <c r="F299" s="42" t="s">
        <v>7</v>
      </c>
      <c r="G299" s="43" t="s">
        <v>147</v>
      </c>
      <c r="H299" s="54">
        <v>176</v>
      </c>
      <c r="I299" s="55">
        <v>0</v>
      </c>
      <c r="J299" s="56">
        <v>0</v>
      </c>
      <c r="K299" s="57">
        <v>0.20999999999999999</v>
      </c>
      <c r="L299" s="58"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48</v>
      </c>
      <c r="C300" s="1"/>
      <c r="D300" s="1"/>
      <c r="E300" s="49" t="s">
        <v>359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50</v>
      </c>
      <c r="C301" s="1"/>
      <c r="D301" s="1"/>
      <c r="E301" s="49" t="s">
        <v>360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52</v>
      </c>
      <c r="C302" s="1"/>
      <c r="D302" s="1"/>
      <c r="E302" s="49" t="s">
        <v>361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54</v>
      </c>
      <c r="C303" s="51"/>
      <c r="D303" s="51"/>
      <c r="E303" s="52" t="s">
        <v>55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 thickBot="1" ht="25" customHeight="1">
      <c r="A304" s="9"/>
      <c r="B304" s="1"/>
      <c r="C304" s="59">
        <v>9</v>
      </c>
      <c r="D304" s="1"/>
      <c r="E304" s="59" t="s">
        <v>95</v>
      </c>
      <c r="F304" s="1"/>
      <c r="G304" s="60" t="s">
        <v>86</v>
      </c>
      <c r="H304" s="61">
        <v>0</v>
      </c>
      <c r="I304" s="60" t="s">
        <v>87</v>
      </c>
      <c r="J304" s="62">
        <f>(L304-H304)</f>
        <v>0</v>
      </c>
      <c r="K304" s="60" t="s">
        <v>88</v>
      </c>
      <c r="L304" s="63">
        <v>0</v>
      </c>
      <c r="M304" s="12"/>
      <c r="N304" s="2"/>
      <c r="O304" s="2"/>
      <c r="P304" s="2"/>
      <c r="Q304" s="33">
        <f>0+Q239+Q244+Q249+Q254+Q259+Q264+Q269+Q274+Q279+Q284+Q289+Q294+Q299</f>
        <v>0</v>
      </c>
      <c r="R304" s="27">
        <f>0+R239+R244+R249+R254+R259+R264+R269+R274+R279+R284+R289+R294+R299</f>
        <v>0</v>
      </c>
      <c r="S304" s="64">
        <f>Q304*(1+J304)+R304</f>
        <v>0</v>
      </c>
    </row>
    <row r="305" thickTop="1" thickBot="1" ht="25" customHeight="1">
      <c r="A305" s="9"/>
      <c r="B305" s="65"/>
      <c r="C305" s="65"/>
      <c r="D305" s="65"/>
      <c r="E305" s="65"/>
      <c r="F305" s="65"/>
      <c r="G305" s="66" t="s">
        <v>89</v>
      </c>
      <c r="H305" s="67">
        <v>0</v>
      </c>
      <c r="I305" s="66" t="s">
        <v>90</v>
      </c>
      <c r="J305" s="68">
        <v>0</v>
      </c>
      <c r="K305" s="66" t="s">
        <v>91</v>
      </c>
      <c r="L305" s="69">
        <v>0</v>
      </c>
      <c r="M305" s="12"/>
      <c r="N305" s="2"/>
      <c r="O305" s="2"/>
      <c r="P305" s="2"/>
      <c r="Q305" s="2"/>
    </row>
    <row r="306">
      <c r="A306" s="13"/>
      <c r="B306" s="4"/>
      <c r="C306" s="4"/>
      <c r="D306" s="4"/>
      <c r="E306" s="4"/>
      <c r="F306" s="4"/>
      <c r="G306" s="4"/>
      <c r="H306" s="70"/>
      <c r="I306" s="4"/>
      <c r="J306" s="70"/>
      <c r="K306" s="4"/>
      <c r="L306" s="4"/>
      <c r="M306" s="14"/>
      <c r="N306" s="2"/>
      <c r="O306" s="2"/>
      <c r="P306" s="2"/>
      <c r="Q306" s="2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2"/>
      <c r="P307" s="2"/>
      <c r="Q307" s="2"/>
    </row>
  </sheetData>
  <mergeCells count="2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0:L5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9:L159"/>
    <mergeCell ref="B222:L222"/>
    <mergeCell ref="B224:D224"/>
    <mergeCell ref="B225:D225"/>
    <mergeCell ref="B226:D226"/>
    <mergeCell ref="B227:D227"/>
    <mergeCell ref="B230:L230"/>
    <mergeCell ref="B232:D232"/>
    <mergeCell ref="B233:D233"/>
    <mergeCell ref="B234:D234"/>
    <mergeCell ref="B235:D235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38:L23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362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AVERAGE(J34,J62,J75,J138)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S34</f>
        <v>0</v>
      </c>
    </row>
    <row r="21">
      <c r="A21" s="9"/>
      <c r="B21" s="36">
        <v>1</v>
      </c>
      <c r="C21" s="1"/>
      <c r="D21" s="1"/>
      <c r="E21" s="37" t="s">
        <v>94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S62</f>
        <v>0</v>
      </c>
    </row>
    <row r="22">
      <c r="A22" s="9"/>
      <c r="B22" s="36">
        <v>4</v>
      </c>
      <c r="C22" s="1"/>
      <c r="D22" s="1"/>
      <c r="E22" s="37" t="s">
        <v>363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S75</f>
        <v>0</v>
      </c>
    </row>
    <row r="23">
      <c r="A23" s="9"/>
      <c r="B23" s="36">
        <v>8</v>
      </c>
      <c r="C23" s="1"/>
      <c r="D23" s="1"/>
      <c r="E23" s="37" t="s">
        <v>156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S138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36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1"/>
      <c r="N26" s="2"/>
      <c r="O26" s="2"/>
      <c r="P26" s="2"/>
      <c r="Q26" s="2"/>
    </row>
    <row r="27" ht="18" customHeight="1">
      <c r="A27" s="9"/>
      <c r="B27" s="34" t="s">
        <v>37</v>
      </c>
      <c r="C27" s="34" t="s">
        <v>33</v>
      </c>
      <c r="D27" s="34" t="s">
        <v>38</v>
      </c>
      <c r="E27" s="34" t="s">
        <v>34</v>
      </c>
      <c r="F27" s="34" t="s">
        <v>39</v>
      </c>
      <c r="G27" s="35" t="s">
        <v>40</v>
      </c>
      <c r="H27" s="22" t="s">
        <v>41</v>
      </c>
      <c r="I27" s="22" t="s">
        <v>42</v>
      </c>
      <c r="J27" s="22" t="s">
        <v>17</v>
      </c>
      <c r="K27" s="35" t="s">
        <v>43</v>
      </c>
      <c r="L27" s="22" t="s">
        <v>18</v>
      </c>
      <c r="M27" s="72"/>
      <c r="N27" s="2"/>
      <c r="O27" s="2"/>
      <c r="P27" s="2"/>
      <c r="Q27" s="2"/>
    </row>
    <row r="28" ht="40" customHeight="1">
      <c r="A28" s="9"/>
      <c r="B28" s="39" t="s">
        <v>44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1">
        <v>1</v>
      </c>
      <c r="C29" s="42" t="s">
        <v>97</v>
      </c>
      <c r="D29" s="42">
        <v>1</v>
      </c>
      <c r="E29" s="42" t="s">
        <v>98</v>
      </c>
      <c r="F29" s="42" t="s">
        <v>7</v>
      </c>
      <c r="G29" s="43" t="s">
        <v>99</v>
      </c>
      <c r="H29" s="44">
        <v>761.24800000000005</v>
      </c>
      <c r="I29" s="25">
        <v>0</v>
      </c>
      <c r="J29" s="45">
        <v>0</v>
      </c>
      <c r="K29" s="46">
        <v>0.20999999999999999</v>
      </c>
      <c r="L29" s="47"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48</v>
      </c>
      <c r="C30" s="1"/>
      <c r="D30" s="1"/>
      <c r="E30" s="49" t="s">
        <v>100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50</v>
      </c>
      <c r="C31" s="1"/>
      <c r="D31" s="1"/>
      <c r="E31" s="49" t="s">
        <v>364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52</v>
      </c>
      <c r="C32" s="1"/>
      <c r="D32" s="1"/>
      <c r="E32" s="49" t="s">
        <v>102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54</v>
      </c>
      <c r="C33" s="51"/>
      <c r="D33" s="51"/>
      <c r="E33" s="52" t="s">
        <v>55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 thickBot="1" ht="25" customHeight="1">
      <c r="A34" s="9"/>
      <c r="B34" s="1"/>
      <c r="C34" s="59">
        <v>0</v>
      </c>
      <c r="D34" s="1"/>
      <c r="E34" s="59" t="s">
        <v>35</v>
      </c>
      <c r="F34" s="1"/>
      <c r="G34" s="60" t="s">
        <v>86</v>
      </c>
      <c r="H34" s="61">
        <v>0</v>
      </c>
      <c r="I34" s="60" t="s">
        <v>87</v>
      </c>
      <c r="J34" s="62">
        <f>(L34-H34)</f>
        <v>0</v>
      </c>
      <c r="K34" s="60" t="s">
        <v>88</v>
      </c>
      <c r="L34" s="63">
        <v>0</v>
      </c>
      <c r="M34" s="12"/>
      <c r="N34" s="2"/>
      <c r="O34" s="2"/>
      <c r="P34" s="2"/>
      <c r="Q34" s="33">
        <f>0+Q29</f>
        <v>0</v>
      </c>
      <c r="R34" s="27">
        <f>0+R29</f>
        <v>0</v>
      </c>
      <c r="S34" s="64">
        <f>Q34*(1+J34)+R34</f>
        <v>0</v>
      </c>
    </row>
    <row r="35" thickTop="1" thickBot="1" ht="25" customHeight="1">
      <c r="A35" s="9"/>
      <c r="B35" s="65"/>
      <c r="C35" s="65"/>
      <c r="D35" s="65"/>
      <c r="E35" s="65"/>
      <c r="F35" s="65"/>
      <c r="G35" s="66" t="s">
        <v>89</v>
      </c>
      <c r="H35" s="67">
        <v>0</v>
      </c>
      <c r="I35" s="66" t="s">
        <v>90</v>
      </c>
      <c r="J35" s="68">
        <v>0</v>
      </c>
      <c r="K35" s="66" t="s">
        <v>91</v>
      </c>
      <c r="L35" s="69">
        <v>0</v>
      </c>
      <c r="M35" s="12"/>
      <c r="N35" s="2"/>
      <c r="O35" s="2"/>
      <c r="P35" s="2"/>
      <c r="Q35" s="2"/>
    </row>
    <row r="36" ht="40" customHeight="1">
      <c r="A36" s="9"/>
      <c r="B36" s="73" t="s">
        <v>103</v>
      </c>
      <c r="C36" s="1"/>
      <c r="D36" s="1"/>
      <c r="E36" s="1"/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1">
        <v>2</v>
      </c>
      <c r="C37" s="42" t="s">
        <v>365</v>
      </c>
      <c r="D37" s="42"/>
      <c r="E37" s="42" t="s">
        <v>366</v>
      </c>
      <c r="F37" s="42" t="s">
        <v>7</v>
      </c>
      <c r="G37" s="43" t="s">
        <v>123</v>
      </c>
      <c r="H37" s="44">
        <v>10.23</v>
      </c>
      <c r="I37" s="25">
        <v>0</v>
      </c>
      <c r="J37" s="45">
        <v>0</v>
      </c>
      <c r="K37" s="46">
        <v>0.20999999999999999</v>
      </c>
      <c r="L37" s="47"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48</v>
      </c>
      <c r="C38" s="1"/>
      <c r="D38" s="1"/>
      <c r="E38" s="49" t="s">
        <v>197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367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52</v>
      </c>
      <c r="C40" s="1"/>
      <c r="D40" s="1"/>
      <c r="E40" s="49" t="s">
        <v>199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54</v>
      </c>
      <c r="C41" s="51"/>
      <c r="D41" s="51"/>
      <c r="E41" s="52" t="s">
        <v>55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3</v>
      </c>
      <c r="C42" s="42" t="s">
        <v>368</v>
      </c>
      <c r="D42" s="42"/>
      <c r="E42" s="42" t="s">
        <v>369</v>
      </c>
      <c r="F42" s="42" t="s">
        <v>7</v>
      </c>
      <c r="G42" s="43" t="s">
        <v>123</v>
      </c>
      <c r="H42" s="54">
        <v>390.42700000000002</v>
      </c>
      <c r="I42" s="55">
        <v>0</v>
      </c>
      <c r="J42" s="56">
        <v>0</v>
      </c>
      <c r="K42" s="57">
        <v>0.20999999999999999</v>
      </c>
      <c r="L42" s="58"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48</v>
      </c>
      <c r="C43" s="1"/>
      <c r="D43" s="1"/>
      <c r="E43" s="49" t="s">
        <v>197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370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52</v>
      </c>
      <c r="C45" s="1"/>
      <c r="D45" s="1"/>
      <c r="E45" s="49" t="s">
        <v>371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4</v>
      </c>
      <c r="C47" s="42" t="s">
        <v>127</v>
      </c>
      <c r="D47" s="42"/>
      <c r="E47" s="42" t="s">
        <v>128</v>
      </c>
      <c r="F47" s="42" t="s">
        <v>7</v>
      </c>
      <c r="G47" s="43" t="s">
        <v>123</v>
      </c>
      <c r="H47" s="54">
        <v>400.65699999999998</v>
      </c>
      <c r="I47" s="55">
        <v>0</v>
      </c>
      <c r="J47" s="56">
        <v>0</v>
      </c>
      <c r="K47" s="57">
        <v>0.20999999999999999</v>
      </c>
      <c r="L47" s="58"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372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52</v>
      </c>
      <c r="C50" s="1"/>
      <c r="D50" s="1"/>
      <c r="E50" s="49" t="s">
        <v>131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5</v>
      </c>
      <c r="C52" s="42" t="s">
        <v>373</v>
      </c>
      <c r="D52" s="42"/>
      <c r="E52" s="42" t="s">
        <v>374</v>
      </c>
      <c r="F52" s="42" t="s">
        <v>7</v>
      </c>
      <c r="G52" s="43" t="s">
        <v>123</v>
      </c>
      <c r="H52" s="54">
        <v>190.374</v>
      </c>
      <c r="I52" s="55">
        <v>0</v>
      </c>
      <c r="J52" s="56">
        <v>0</v>
      </c>
      <c r="K52" s="57">
        <v>0.20999999999999999</v>
      </c>
      <c r="L52" s="58"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48</v>
      </c>
      <c r="C53" s="1"/>
      <c r="D53" s="1"/>
      <c r="E53" s="49" t="s">
        <v>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375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52</v>
      </c>
      <c r="C55" s="1"/>
      <c r="D55" s="1"/>
      <c r="E55" s="49" t="s">
        <v>376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54</v>
      </c>
      <c r="C56" s="51"/>
      <c r="D56" s="51"/>
      <c r="E56" s="52" t="s">
        <v>55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>
      <c r="A57" s="9"/>
      <c r="B57" s="41">
        <v>6</v>
      </c>
      <c r="C57" s="42" t="s">
        <v>377</v>
      </c>
      <c r="D57" s="42"/>
      <c r="E57" s="42" t="s">
        <v>378</v>
      </c>
      <c r="F57" s="42" t="s">
        <v>7</v>
      </c>
      <c r="G57" s="43" t="s">
        <v>123</v>
      </c>
      <c r="H57" s="54">
        <v>161.98599999999999</v>
      </c>
      <c r="I57" s="55">
        <v>0</v>
      </c>
      <c r="J57" s="56">
        <v>0</v>
      </c>
      <c r="K57" s="57">
        <v>0.20999999999999999</v>
      </c>
      <c r="L57" s="58"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>
      <c r="A58" s="9"/>
      <c r="B58" s="48" t="s">
        <v>48</v>
      </c>
      <c r="C58" s="1"/>
      <c r="D58" s="1"/>
      <c r="E58" s="49" t="s">
        <v>379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50</v>
      </c>
      <c r="C59" s="1"/>
      <c r="D59" s="1"/>
      <c r="E59" s="49" t="s">
        <v>380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52</v>
      </c>
      <c r="C60" s="1"/>
      <c r="D60" s="1"/>
      <c r="E60" s="49" t="s">
        <v>381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 thickBot="1">
      <c r="A61" s="9"/>
      <c r="B61" s="50" t="s">
        <v>54</v>
      </c>
      <c r="C61" s="51"/>
      <c r="D61" s="51"/>
      <c r="E61" s="52" t="s">
        <v>55</v>
      </c>
      <c r="F61" s="51"/>
      <c r="G61" s="51"/>
      <c r="H61" s="53"/>
      <c r="I61" s="51"/>
      <c r="J61" s="53"/>
      <c r="K61" s="51"/>
      <c r="L61" s="51"/>
      <c r="M61" s="12"/>
      <c r="N61" s="2"/>
      <c r="O61" s="2"/>
      <c r="P61" s="2"/>
      <c r="Q61" s="2"/>
    </row>
    <row r="62" thickTop="1" thickBot="1" ht="25" customHeight="1">
      <c r="A62" s="9"/>
      <c r="B62" s="1"/>
      <c r="C62" s="59">
        <v>1</v>
      </c>
      <c r="D62" s="1"/>
      <c r="E62" s="59" t="s">
        <v>94</v>
      </c>
      <c r="F62" s="1"/>
      <c r="G62" s="60" t="s">
        <v>86</v>
      </c>
      <c r="H62" s="61">
        <v>0</v>
      </c>
      <c r="I62" s="60" t="s">
        <v>87</v>
      </c>
      <c r="J62" s="62">
        <f>(L62-H62)</f>
        <v>0</v>
      </c>
      <c r="K62" s="60" t="s">
        <v>88</v>
      </c>
      <c r="L62" s="63">
        <v>0</v>
      </c>
      <c r="M62" s="12"/>
      <c r="N62" s="2"/>
      <c r="O62" s="2"/>
      <c r="P62" s="2"/>
      <c r="Q62" s="33">
        <f>0+Q37+Q42+Q47+Q52+Q57</f>
        <v>0</v>
      </c>
      <c r="R62" s="27">
        <f>0+R37+R42+R47+R52+R57</f>
        <v>0</v>
      </c>
      <c r="S62" s="64">
        <f>Q62*(1+J62)+R62</f>
        <v>0</v>
      </c>
    </row>
    <row r="63" thickTop="1" thickBot="1" ht="25" customHeight="1">
      <c r="A63" s="9"/>
      <c r="B63" s="65"/>
      <c r="C63" s="65"/>
      <c r="D63" s="65"/>
      <c r="E63" s="65"/>
      <c r="F63" s="65"/>
      <c r="G63" s="66" t="s">
        <v>89</v>
      </c>
      <c r="H63" s="67">
        <v>0</v>
      </c>
      <c r="I63" s="66" t="s">
        <v>90</v>
      </c>
      <c r="J63" s="68">
        <v>0</v>
      </c>
      <c r="K63" s="66" t="s">
        <v>91</v>
      </c>
      <c r="L63" s="69">
        <v>0</v>
      </c>
      <c r="M63" s="12"/>
      <c r="N63" s="2"/>
      <c r="O63" s="2"/>
      <c r="P63" s="2"/>
      <c r="Q63" s="2"/>
    </row>
    <row r="64" ht="40" customHeight="1">
      <c r="A64" s="9"/>
      <c r="B64" s="73" t="s">
        <v>382</v>
      </c>
      <c r="C64" s="1"/>
      <c r="D64" s="1"/>
      <c r="E64" s="1"/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1">
        <v>7</v>
      </c>
      <c r="C65" s="42" t="s">
        <v>383</v>
      </c>
      <c r="D65" s="42"/>
      <c r="E65" s="42" t="s">
        <v>384</v>
      </c>
      <c r="F65" s="42" t="s">
        <v>7</v>
      </c>
      <c r="G65" s="43" t="s">
        <v>123</v>
      </c>
      <c r="H65" s="44">
        <v>38.07</v>
      </c>
      <c r="I65" s="25">
        <v>0</v>
      </c>
      <c r="J65" s="45">
        <v>0</v>
      </c>
      <c r="K65" s="46">
        <v>0.20999999999999999</v>
      </c>
      <c r="L65" s="47"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385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386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387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388</v>
      </c>
      <c r="D70" s="42"/>
      <c r="E70" s="42" t="s">
        <v>389</v>
      </c>
      <c r="F70" s="42" t="s">
        <v>7</v>
      </c>
      <c r="G70" s="43" t="s">
        <v>123</v>
      </c>
      <c r="H70" s="54">
        <v>30.690000000000001</v>
      </c>
      <c r="I70" s="55">
        <v>0</v>
      </c>
      <c r="J70" s="56">
        <v>0</v>
      </c>
      <c r="K70" s="57">
        <v>0.20999999999999999</v>
      </c>
      <c r="L70" s="58"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390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391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59">
        <v>4</v>
      </c>
      <c r="D75" s="1"/>
      <c r="E75" s="59" t="s">
        <v>363</v>
      </c>
      <c r="F75" s="1"/>
      <c r="G75" s="60" t="s">
        <v>86</v>
      </c>
      <c r="H75" s="61">
        <v>0</v>
      </c>
      <c r="I75" s="60" t="s">
        <v>87</v>
      </c>
      <c r="J75" s="62">
        <f>(L75-H75)</f>
        <v>0</v>
      </c>
      <c r="K75" s="60" t="s">
        <v>88</v>
      </c>
      <c r="L75" s="63">
        <v>0</v>
      </c>
      <c r="M75" s="12"/>
      <c r="N75" s="2"/>
      <c r="O75" s="2"/>
      <c r="P75" s="2"/>
      <c r="Q75" s="33">
        <f>0+Q65+Q70</f>
        <v>0</v>
      </c>
      <c r="R75" s="27">
        <f>0+R65+R70</f>
        <v>0</v>
      </c>
      <c r="S75" s="64">
        <f>Q75*(1+J75)+R75</f>
        <v>0</v>
      </c>
    </row>
    <row r="76" thickTop="1" thickBot="1" ht="25" customHeight="1">
      <c r="A76" s="9"/>
      <c r="B76" s="65"/>
      <c r="C76" s="65"/>
      <c r="D76" s="65"/>
      <c r="E76" s="65"/>
      <c r="F76" s="65"/>
      <c r="G76" s="66" t="s">
        <v>89</v>
      </c>
      <c r="H76" s="67">
        <v>0</v>
      </c>
      <c r="I76" s="66" t="s">
        <v>90</v>
      </c>
      <c r="J76" s="68">
        <v>0</v>
      </c>
      <c r="K76" s="66" t="s">
        <v>91</v>
      </c>
      <c r="L76" s="69">
        <v>0</v>
      </c>
      <c r="M76" s="12"/>
      <c r="N76" s="2"/>
      <c r="O76" s="2"/>
      <c r="P76" s="2"/>
      <c r="Q76" s="2"/>
    </row>
    <row r="77" ht="40" customHeight="1">
      <c r="A77" s="9"/>
      <c r="B77" s="73" t="s">
        <v>308</v>
      </c>
      <c r="C77" s="1"/>
      <c r="D77" s="1"/>
      <c r="E77" s="1"/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1">
        <v>9</v>
      </c>
      <c r="C78" s="42" t="s">
        <v>392</v>
      </c>
      <c r="D78" s="42"/>
      <c r="E78" s="42" t="s">
        <v>393</v>
      </c>
      <c r="F78" s="42" t="s">
        <v>7</v>
      </c>
      <c r="G78" s="43" t="s">
        <v>147</v>
      </c>
      <c r="H78" s="44">
        <v>22.600000000000001</v>
      </c>
      <c r="I78" s="25">
        <v>0</v>
      </c>
      <c r="J78" s="45">
        <v>0</v>
      </c>
      <c r="K78" s="46">
        <v>0.20999999999999999</v>
      </c>
      <c r="L78" s="47"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48</v>
      </c>
      <c r="C79" s="1"/>
      <c r="D79" s="1"/>
      <c r="E79" s="49" t="s">
        <v>394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50</v>
      </c>
      <c r="C80" s="1"/>
      <c r="D80" s="1"/>
      <c r="E80" s="49" t="s">
        <v>395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52</v>
      </c>
      <c r="C81" s="1"/>
      <c r="D81" s="1"/>
      <c r="E81" s="49" t="s">
        <v>396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54</v>
      </c>
      <c r="C82" s="51"/>
      <c r="D82" s="51"/>
      <c r="E82" s="52" t="s">
        <v>55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397</v>
      </c>
      <c r="D83" s="42">
        <v>1</v>
      </c>
      <c r="E83" s="42" t="s">
        <v>398</v>
      </c>
      <c r="F83" s="42" t="s">
        <v>7</v>
      </c>
      <c r="G83" s="43" t="s">
        <v>147</v>
      </c>
      <c r="H83" s="54">
        <v>150</v>
      </c>
      <c r="I83" s="55">
        <v>0</v>
      </c>
      <c r="J83" s="56">
        <v>0</v>
      </c>
      <c r="K83" s="57">
        <v>0.20999999999999999</v>
      </c>
      <c r="L83" s="58"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48</v>
      </c>
      <c r="C84" s="1"/>
      <c r="D84" s="1"/>
      <c r="E84" s="49" t="s">
        <v>399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50</v>
      </c>
      <c r="C85" s="1"/>
      <c r="D85" s="1"/>
      <c r="E85" s="49" t="s">
        <v>400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52</v>
      </c>
      <c r="C86" s="1"/>
      <c r="D86" s="1"/>
      <c r="E86" s="49" t="s">
        <v>396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54</v>
      </c>
      <c r="C87" s="51"/>
      <c r="D87" s="51"/>
      <c r="E87" s="52" t="s">
        <v>55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397</v>
      </c>
      <c r="D88" s="42">
        <v>2</v>
      </c>
      <c r="E88" s="42" t="s">
        <v>398</v>
      </c>
      <c r="F88" s="42" t="s">
        <v>7</v>
      </c>
      <c r="G88" s="43" t="s">
        <v>147</v>
      </c>
      <c r="H88" s="54">
        <v>15.199999999999999</v>
      </c>
      <c r="I88" s="55">
        <v>0</v>
      </c>
      <c r="J88" s="56">
        <v>0</v>
      </c>
      <c r="K88" s="57">
        <v>0.20999999999999999</v>
      </c>
      <c r="L88" s="58"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48</v>
      </c>
      <c r="C89" s="1"/>
      <c r="D89" s="1"/>
      <c r="E89" s="49" t="s">
        <v>401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50</v>
      </c>
      <c r="C90" s="1"/>
      <c r="D90" s="1"/>
      <c r="E90" s="49" t="s">
        <v>402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52</v>
      </c>
      <c r="C91" s="1"/>
      <c r="D91" s="1"/>
      <c r="E91" s="49" t="s">
        <v>396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54</v>
      </c>
      <c r="C92" s="51"/>
      <c r="D92" s="51"/>
      <c r="E92" s="52" t="s">
        <v>55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403</v>
      </c>
      <c r="D93" s="42"/>
      <c r="E93" s="42" t="s">
        <v>404</v>
      </c>
      <c r="F93" s="42" t="s">
        <v>7</v>
      </c>
      <c r="G93" s="43" t="s">
        <v>147</v>
      </c>
      <c r="H93" s="54">
        <v>66</v>
      </c>
      <c r="I93" s="55">
        <v>0</v>
      </c>
      <c r="J93" s="56">
        <v>0</v>
      </c>
      <c r="K93" s="57">
        <v>0.20999999999999999</v>
      </c>
      <c r="L93" s="58"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48</v>
      </c>
      <c r="C94" s="1"/>
      <c r="D94" s="1"/>
      <c r="E94" s="49" t="s">
        <v>7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50</v>
      </c>
      <c r="C95" s="1"/>
      <c r="D95" s="1"/>
      <c r="E95" s="49" t="s">
        <v>405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52</v>
      </c>
      <c r="C96" s="1"/>
      <c r="D96" s="1"/>
      <c r="E96" s="49" t="s">
        <v>396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54</v>
      </c>
      <c r="C97" s="51"/>
      <c r="D97" s="51"/>
      <c r="E97" s="52" t="s">
        <v>55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406</v>
      </c>
      <c r="D98" s="42"/>
      <c r="E98" s="42" t="s">
        <v>407</v>
      </c>
      <c r="F98" s="42" t="s">
        <v>7</v>
      </c>
      <c r="G98" s="43" t="s">
        <v>83</v>
      </c>
      <c r="H98" s="54">
        <v>4</v>
      </c>
      <c r="I98" s="55">
        <v>0</v>
      </c>
      <c r="J98" s="56">
        <v>0</v>
      </c>
      <c r="K98" s="57">
        <v>0.20999999999999999</v>
      </c>
      <c r="L98" s="58"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408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409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52</v>
      </c>
      <c r="C101" s="1"/>
      <c r="D101" s="1"/>
      <c r="E101" s="49" t="s">
        <v>410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54</v>
      </c>
      <c r="C102" s="51"/>
      <c r="D102" s="51"/>
      <c r="E102" s="52" t="s">
        <v>55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411</v>
      </c>
      <c r="D103" s="42"/>
      <c r="E103" s="42" t="s">
        <v>412</v>
      </c>
      <c r="F103" s="42" t="s">
        <v>7</v>
      </c>
      <c r="G103" s="43" t="s">
        <v>83</v>
      </c>
      <c r="H103" s="54">
        <v>3</v>
      </c>
      <c r="I103" s="55">
        <v>0</v>
      </c>
      <c r="J103" s="56">
        <v>0</v>
      </c>
      <c r="K103" s="57">
        <v>0.20999999999999999</v>
      </c>
      <c r="L103" s="58"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48</v>
      </c>
      <c r="C104" s="1"/>
      <c r="D104" s="1"/>
      <c r="E104" s="49" t="s">
        <v>408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413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52</v>
      </c>
      <c r="C106" s="1"/>
      <c r="D106" s="1"/>
      <c r="E106" s="49" t="s">
        <v>410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54</v>
      </c>
      <c r="C107" s="51"/>
      <c r="D107" s="51"/>
      <c r="E107" s="52" t="s">
        <v>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414</v>
      </c>
      <c r="D108" s="42"/>
      <c r="E108" s="42" t="s">
        <v>415</v>
      </c>
      <c r="F108" s="42" t="s">
        <v>7</v>
      </c>
      <c r="G108" s="43" t="s">
        <v>83</v>
      </c>
      <c r="H108" s="54">
        <v>7</v>
      </c>
      <c r="I108" s="55">
        <v>0</v>
      </c>
      <c r="J108" s="56">
        <v>0</v>
      </c>
      <c r="K108" s="57">
        <v>0.20999999999999999</v>
      </c>
      <c r="L108" s="58"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48</v>
      </c>
      <c r="C109" s="1"/>
      <c r="D109" s="1"/>
      <c r="E109" s="49" t="s">
        <v>416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417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52</v>
      </c>
      <c r="C111" s="1"/>
      <c r="D111" s="1"/>
      <c r="E111" s="49" t="s">
        <v>418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54</v>
      </c>
      <c r="C112" s="51"/>
      <c r="D112" s="51"/>
      <c r="E112" s="52" t="s">
        <v>55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419</v>
      </c>
      <c r="D113" s="42"/>
      <c r="E113" s="42" t="s">
        <v>420</v>
      </c>
      <c r="F113" s="42" t="s">
        <v>7</v>
      </c>
      <c r="G113" s="43" t="s">
        <v>83</v>
      </c>
      <c r="H113" s="54">
        <v>2</v>
      </c>
      <c r="I113" s="55">
        <v>0</v>
      </c>
      <c r="J113" s="56">
        <v>0</v>
      </c>
      <c r="K113" s="57">
        <v>0.20999999999999999</v>
      </c>
      <c r="L113" s="58"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421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113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52</v>
      </c>
      <c r="C116" s="1"/>
      <c r="D116" s="1"/>
      <c r="E116" s="49" t="s">
        <v>418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54</v>
      </c>
      <c r="C117" s="51"/>
      <c r="D117" s="51"/>
      <c r="E117" s="52" t="s">
        <v>55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422</v>
      </c>
      <c r="D118" s="42"/>
      <c r="E118" s="42" t="s">
        <v>423</v>
      </c>
      <c r="F118" s="42" t="s">
        <v>7</v>
      </c>
      <c r="G118" s="43" t="s">
        <v>147</v>
      </c>
      <c r="H118" s="54">
        <v>22.600000000000001</v>
      </c>
      <c r="I118" s="55">
        <v>0</v>
      </c>
      <c r="J118" s="56">
        <v>0</v>
      </c>
      <c r="K118" s="57">
        <v>0.20999999999999999</v>
      </c>
      <c r="L118" s="58"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7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424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425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426</v>
      </c>
      <c r="D123" s="42"/>
      <c r="E123" s="42" t="s">
        <v>427</v>
      </c>
      <c r="F123" s="42" t="s">
        <v>7</v>
      </c>
      <c r="G123" s="43" t="s">
        <v>147</v>
      </c>
      <c r="H123" s="54">
        <v>165.19999999999999</v>
      </c>
      <c r="I123" s="55">
        <v>0</v>
      </c>
      <c r="J123" s="56">
        <v>0</v>
      </c>
      <c r="K123" s="57">
        <v>0.20999999999999999</v>
      </c>
      <c r="L123" s="58"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48</v>
      </c>
      <c r="C124" s="1"/>
      <c r="D124" s="1"/>
      <c r="E124" s="49" t="s">
        <v>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428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52</v>
      </c>
      <c r="C126" s="1"/>
      <c r="D126" s="1"/>
      <c r="E126" s="49" t="s">
        <v>425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429</v>
      </c>
      <c r="D128" s="42"/>
      <c r="E128" s="42" t="s">
        <v>430</v>
      </c>
      <c r="F128" s="42" t="s">
        <v>7</v>
      </c>
      <c r="G128" s="43" t="s">
        <v>147</v>
      </c>
      <c r="H128" s="54">
        <v>66</v>
      </c>
      <c r="I128" s="55">
        <v>0</v>
      </c>
      <c r="J128" s="56">
        <v>0</v>
      </c>
      <c r="K128" s="57">
        <v>0.20999999999999999</v>
      </c>
      <c r="L128" s="58"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7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431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52</v>
      </c>
      <c r="C131" s="1"/>
      <c r="D131" s="1"/>
      <c r="E131" s="49" t="s">
        <v>425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432</v>
      </c>
      <c r="D133" s="42"/>
      <c r="E133" s="42" t="s">
        <v>433</v>
      </c>
      <c r="F133" s="42" t="s">
        <v>7</v>
      </c>
      <c r="G133" s="43" t="s">
        <v>147</v>
      </c>
      <c r="H133" s="54">
        <v>253.80000000000001</v>
      </c>
      <c r="I133" s="55">
        <v>0</v>
      </c>
      <c r="J133" s="56">
        <v>0</v>
      </c>
      <c r="K133" s="57">
        <v>0.20999999999999999</v>
      </c>
      <c r="L133" s="58"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48</v>
      </c>
      <c r="C134" s="1"/>
      <c r="D134" s="1"/>
      <c r="E134" s="49" t="s">
        <v>7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434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52</v>
      </c>
      <c r="C136" s="1"/>
      <c r="D136" s="1"/>
      <c r="E136" s="49" t="s">
        <v>435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59">
        <v>8</v>
      </c>
      <c r="D138" s="1"/>
      <c r="E138" s="59" t="s">
        <v>156</v>
      </c>
      <c r="F138" s="1"/>
      <c r="G138" s="60" t="s">
        <v>86</v>
      </c>
      <c r="H138" s="61">
        <v>0</v>
      </c>
      <c r="I138" s="60" t="s">
        <v>87</v>
      </c>
      <c r="J138" s="62">
        <f>(L138-H138)</f>
        <v>0</v>
      </c>
      <c r="K138" s="60" t="s">
        <v>88</v>
      </c>
      <c r="L138" s="63">
        <v>0</v>
      </c>
      <c r="M138" s="12"/>
      <c r="N138" s="2"/>
      <c r="O138" s="2"/>
      <c r="P138" s="2"/>
      <c r="Q138" s="33">
        <f>0+Q78+Q83+Q88+Q93+Q98+Q103+Q108+Q113+Q118+Q123+Q128+Q133</f>
        <v>0</v>
      </c>
      <c r="R138" s="27">
        <f>0+R78+R83+R88+R93+R98+R103+R108+R113+R118+R123+R128+R133</f>
        <v>0</v>
      </c>
      <c r="S138" s="64">
        <f>Q138*(1+J138)+R138</f>
        <v>0</v>
      </c>
    </row>
    <row r="139" thickTop="1" thickBot="1" ht="25" customHeight="1">
      <c r="A139" s="9"/>
      <c r="B139" s="65"/>
      <c r="C139" s="65"/>
      <c r="D139" s="65"/>
      <c r="E139" s="65"/>
      <c r="F139" s="65"/>
      <c r="G139" s="66" t="s">
        <v>89</v>
      </c>
      <c r="H139" s="67">
        <v>0</v>
      </c>
      <c r="I139" s="66" t="s">
        <v>90</v>
      </c>
      <c r="J139" s="68">
        <v>0</v>
      </c>
      <c r="K139" s="66" t="s">
        <v>91</v>
      </c>
      <c r="L139" s="69">
        <v>0</v>
      </c>
      <c r="M139" s="12"/>
      <c r="N139" s="2"/>
      <c r="O139" s="2"/>
      <c r="P139" s="2"/>
      <c r="Q139" s="2"/>
    </row>
    <row r="140">
      <c r="A140" s="13"/>
      <c r="B140" s="4"/>
      <c r="C140" s="4"/>
      <c r="D140" s="4"/>
      <c r="E140" s="4"/>
      <c r="F140" s="4"/>
      <c r="G140" s="4"/>
      <c r="H140" s="70"/>
      <c r="I140" s="4"/>
      <c r="J140" s="70"/>
      <c r="K140" s="4"/>
      <c r="L140" s="4"/>
      <c r="M140" s="14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101">
    <mergeCell ref="B36:L36"/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23:D23"/>
    <mergeCell ref="B66:D66"/>
    <mergeCell ref="B67:D67"/>
    <mergeCell ref="B68:D68"/>
    <mergeCell ref="B69:D69"/>
    <mergeCell ref="B71:D71"/>
    <mergeCell ref="B72:D72"/>
    <mergeCell ref="B73:D73"/>
    <mergeCell ref="B74:D74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77:L77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2025-01-09T06:06:54Z</dcterms:modified>
</cp:coreProperties>
</file>